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magdalena/Desktop/Werkbank/Personal/Hilfskraefte/"/>
    </mc:Choice>
  </mc:AlternateContent>
  <xr:revisionPtr revIDLastSave="0" documentId="13_ncr:1_{0156F936-2E99-DC47-89CF-3C4908AAAC56}" xr6:coauthVersionLast="47" xr6:coauthVersionMax="47" xr10:uidLastSave="{00000000-0000-0000-0000-000000000000}"/>
  <workbookProtection workbookAlgorithmName="SHA-512" workbookHashValue="MbMAaotl3dwmuryToU8/6YJntwPk/Up1v6aikxMsPgc+CrmdLcCFc/lPop16iZ9CXmBG2p4AGi8XvchDx7iWdQ==" workbookSaltValue="X5dq7beVjkJJGoUiwvkv+Q==" workbookSpinCount="100000" lockStructure="1"/>
  <bookViews>
    <workbookView xWindow="4920" yWindow="600" windowWidth="28800" windowHeight="16340" tabRatio="833" activeTab="1" xr2:uid="{00000000-000D-0000-FFFF-FFFF00000000}"/>
  </bookViews>
  <sheets>
    <sheet name="Hinweise" sheetId="54" r:id="rId1"/>
    <sheet name="Oktober" sheetId="39" r:id="rId2"/>
    <sheet name="November" sheetId="43" r:id="rId3"/>
    <sheet name="Dezember" sheetId="44" r:id="rId4"/>
    <sheet name="Januar" sheetId="45" r:id="rId5"/>
    <sheet name="Februar" sheetId="46" r:id="rId6"/>
    <sheet name="März" sheetId="47" r:id="rId7"/>
    <sheet name="Parameter" sheetId="38" state="hidden" r:id="rId8"/>
    <sheet name="Januar ALT" sheetId="3" state="hidden" r:id="rId9"/>
  </sheets>
  <definedNames>
    <definedName name="_xlnm.Print_Area" localSheetId="3">Dezember!$A$1:$Q$60</definedName>
    <definedName name="_xlnm.Print_Area" localSheetId="5">Februar!$A$1:$Q$60</definedName>
    <definedName name="_xlnm.Print_Area" localSheetId="4">Januar!$A$1:$Q$60</definedName>
    <definedName name="_xlnm.Print_Area" localSheetId="8">'Januar ALT'!$A$1:$N$56</definedName>
    <definedName name="_xlnm.Print_Area" localSheetId="6">März!$A$1:$Q$60</definedName>
    <definedName name="_xlnm.Print_Area" localSheetId="2">November!$A$1:$Q$60</definedName>
    <definedName name="_xlnm.Print_Area" localSheetId="1">Oktober!$A$1:$Q$60</definedName>
    <definedName name="Vorgaben">Parameter!$A$5:$A$11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" i="43" l="1"/>
  <c r="A19" i="43" s="1"/>
  <c r="B20" i="43" s="1"/>
  <c r="F10" i="43"/>
  <c r="L10" i="43" s="1"/>
  <c r="U20" i="39"/>
  <c r="V20" i="39"/>
  <c r="I10" i="39"/>
  <c r="A19" i="39"/>
  <c r="B20" i="39" s="1"/>
  <c r="A20" i="39" s="1"/>
  <c r="T20" i="39"/>
  <c r="K2" i="44"/>
  <c r="K2" i="45" s="1"/>
  <c r="E7" i="43"/>
  <c r="E7" i="44" s="1"/>
  <c r="E7" i="45" s="1"/>
  <c r="E7" i="46" s="1"/>
  <c r="E7" i="47" s="1"/>
  <c r="N11" i="45"/>
  <c r="F10" i="44"/>
  <c r="J10" i="44" s="1"/>
  <c r="N11" i="44"/>
  <c r="V20" i="44"/>
  <c r="T20" i="44"/>
  <c r="U20" i="44"/>
  <c r="N11" i="39"/>
  <c r="J10" i="39"/>
  <c r="V21" i="39"/>
  <c r="T21" i="39"/>
  <c r="U21" i="39"/>
  <c r="K10" i="39"/>
  <c r="V22" i="39"/>
  <c r="T22" i="39"/>
  <c r="U22" i="39"/>
  <c r="L10" i="39"/>
  <c r="V23" i="39"/>
  <c r="T23" i="39"/>
  <c r="U23" i="39"/>
  <c r="M10" i="39"/>
  <c r="V24" i="39"/>
  <c r="T24" i="39"/>
  <c r="U24" i="39"/>
  <c r="V27" i="39"/>
  <c r="T27" i="39"/>
  <c r="U27" i="39"/>
  <c r="V28" i="39"/>
  <c r="T28" i="39"/>
  <c r="U28" i="39"/>
  <c r="V29" i="39"/>
  <c r="T29" i="39"/>
  <c r="U29" i="39"/>
  <c r="V30" i="39"/>
  <c r="T30" i="39"/>
  <c r="U30" i="39"/>
  <c r="V31" i="39"/>
  <c r="T31" i="39"/>
  <c r="U31" i="39"/>
  <c r="V34" i="39"/>
  <c r="T34" i="39"/>
  <c r="U34" i="39"/>
  <c r="V35" i="39"/>
  <c r="T35" i="39"/>
  <c r="U35" i="39"/>
  <c r="V36" i="39"/>
  <c r="T36" i="39"/>
  <c r="U36" i="39"/>
  <c r="V37" i="39"/>
  <c r="T37" i="39"/>
  <c r="U37" i="39"/>
  <c r="V38" i="39"/>
  <c r="T38" i="39"/>
  <c r="U38" i="39"/>
  <c r="V41" i="39"/>
  <c r="T41" i="39"/>
  <c r="U41" i="39"/>
  <c r="V42" i="39"/>
  <c r="T42" i="39"/>
  <c r="U42" i="39"/>
  <c r="V43" i="39"/>
  <c r="T43" i="39"/>
  <c r="U43" i="39"/>
  <c r="V44" i="39"/>
  <c r="T44" i="39"/>
  <c r="U44" i="39"/>
  <c r="V45" i="39"/>
  <c r="T45" i="39"/>
  <c r="U45" i="39"/>
  <c r="V48" i="39"/>
  <c r="T48" i="39"/>
  <c r="U48" i="39"/>
  <c r="V49" i="39"/>
  <c r="T49" i="39"/>
  <c r="U49" i="39"/>
  <c r="V50" i="39"/>
  <c r="T50" i="39"/>
  <c r="U50" i="39"/>
  <c r="N11" i="43"/>
  <c r="V20" i="43"/>
  <c r="T20" i="43"/>
  <c r="U20" i="43"/>
  <c r="V21" i="43"/>
  <c r="T21" i="43"/>
  <c r="U21" i="43"/>
  <c r="V24" i="43"/>
  <c r="T24" i="43"/>
  <c r="U24" i="43"/>
  <c r="V25" i="43"/>
  <c r="T25" i="43"/>
  <c r="U25" i="43"/>
  <c r="V26" i="43"/>
  <c r="T26" i="43"/>
  <c r="U26" i="43"/>
  <c r="V27" i="43"/>
  <c r="T27" i="43"/>
  <c r="U27" i="43"/>
  <c r="V28" i="43"/>
  <c r="T28" i="43"/>
  <c r="U28" i="43"/>
  <c r="V31" i="43"/>
  <c r="T31" i="43"/>
  <c r="U31" i="43"/>
  <c r="V32" i="43"/>
  <c r="T32" i="43"/>
  <c r="U32" i="43"/>
  <c r="V33" i="43"/>
  <c r="T33" i="43"/>
  <c r="U33" i="43"/>
  <c r="V34" i="43"/>
  <c r="T34" i="43"/>
  <c r="U34" i="43"/>
  <c r="V35" i="43"/>
  <c r="T35" i="43"/>
  <c r="U35" i="43"/>
  <c r="V38" i="43"/>
  <c r="T38" i="43"/>
  <c r="U38" i="43"/>
  <c r="V39" i="43"/>
  <c r="T39" i="43"/>
  <c r="U39" i="43"/>
  <c r="V40" i="43"/>
  <c r="T40" i="43"/>
  <c r="U40" i="43"/>
  <c r="V41" i="43"/>
  <c r="T41" i="43"/>
  <c r="U41" i="43"/>
  <c r="V42" i="43"/>
  <c r="T42" i="43"/>
  <c r="U42" i="43"/>
  <c r="V45" i="43"/>
  <c r="T45" i="43"/>
  <c r="U45" i="43"/>
  <c r="V46" i="43"/>
  <c r="T46" i="43"/>
  <c r="U46" i="43"/>
  <c r="V47" i="43"/>
  <c r="T47" i="43"/>
  <c r="U47" i="43"/>
  <c r="V21" i="44"/>
  <c r="T21" i="44"/>
  <c r="U21" i="44"/>
  <c r="V24" i="44"/>
  <c r="T24" i="44"/>
  <c r="U24" i="44"/>
  <c r="V25" i="44"/>
  <c r="T25" i="44"/>
  <c r="U25" i="44"/>
  <c r="V26" i="44"/>
  <c r="T26" i="44"/>
  <c r="U26" i="44"/>
  <c r="V27" i="44"/>
  <c r="T27" i="44"/>
  <c r="U27" i="44"/>
  <c r="V28" i="44"/>
  <c r="T28" i="44"/>
  <c r="U28" i="44"/>
  <c r="V31" i="44"/>
  <c r="T31" i="44"/>
  <c r="U31" i="44"/>
  <c r="V32" i="44"/>
  <c r="T32" i="44"/>
  <c r="U32" i="44"/>
  <c r="V33" i="44"/>
  <c r="T33" i="44"/>
  <c r="U33" i="44"/>
  <c r="V34" i="44"/>
  <c r="T34" i="44"/>
  <c r="U34" i="44"/>
  <c r="V35" i="44"/>
  <c r="T35" i="44"/>
  <c r="U35" i="44"/>
  <c r="V38" i="44"/>
  <c r="T38" i="44"/>
  <c r="U38" i="44"/>
  <c r="V39" i="44"/>
  <c r="T39" i="44"/>
  <c r="U39" i="44"/>
  <c r="V40" i="44"/>
  <c r="T40" i="44"/>
  <c r="U40" i="44"/>
  <c r="V41" i="44"/>
  <c r="T41" i="44"/>
  <c r="U41" i="44"/>
  <c r="V42" i="44"/>
  <c r="T42" i="44"/>
  <c r="U42" i="44"/>
  <c r="V45" i="44"/>
  <c r="T45" i="44"/>
  <c r="U45" i="44"/>
  <c r="V46" i="44"/>
  <c r="T46" i="44"/>
  <c r="U46" i="44"/>
  <c r="V47" i="44"/>
  <c r="T47" i="44"/>
  <c r="U47" i="44"/>
  <c r="V48" i="44"/>
  <c r="T48" i="44"/>
  <c r="U48" i="44"/>
  <c r="V22" i="45"/>
  <c r="T22" i="45"/>
  <c r="U22" i="45"/>
  <c r="V23" i="45"/>
  <c r="T23" i="45"/>
  <c r="U23" i="45"/>
  <c r="V24" i="45"/>
  <c r="T24" i="45"/>
  <c r="U24" i="45"/>
  <c r="V25" i="45"/>
  <c r="T25" i="45"/>
  <c r="U25" i="45"/>
  <c r="V28" i="45"/>
  <c r="T28" i="45"/>
  <c r="U28" i="45"/>
  <c r="V29" i="45"/>
  <c r="T29" i="45"/>
  <c r="U29" i="45"/>
  <c r="V30" i="45"/>
  <c r="T30" i="45"/>
  <c r="U30" i="45"/>
  <c r="V31" i="45"/>
  <c r="T31" i="45"/>
  <c r="U31" i="45"/>
  <c r="V32" i="45"/>
  <c r="T32" i="45"/>
  <c r="U32" i="45"/>
  <c r="V35" i="45"/>
  <c r="T35" i="45"/>
  <c r="U35" i="45"/>
  <c r="V36" i="45"/>
  <c r="T36" i="45"/>
  <c r="U36" i="45"/>
  <c r="V37" i="45"/>
  <c r="T37" i="45"/>
  <c r="U37" i="45"/>
  <c r="V38" i="45"/>
  <c r="T38" i="45"/>
  <c r="U38" i="45"/>
  <c r="V39" i="45"/>
  <c r="T39" i="45"/>
  <c r="U39" i="45"/>
  <c r="V42" i="45"/>
  <c r="T42" i="45"/>
  <c r="U42" i="45"/>
  <c r="V43" i="45"/>
  <c r="T43" i="45"/>
  <c r="U43" i="45"/>
  <c r="V44" i="45"/>
  <c r="T44" i="45"/>
  <c r="U44" i="45"/>
  <c r="V45" i="45"/>
  <c r="T45" i="45"/>
  <c r="U45" i="45"/>
  <c r="V46" i="45"/>
  <c r="T46" i="45"/>
  <c r="U46" i="45"/>
  <c r="V49" i="45"/>
  <c r="T49" i="45"/>
  <c r="U49" i="45"/>
  <c r="N11" i="46"/>
  <c r="U20" i="46"/>
  <c r="V21" i="46"/>
  <c r="T21" i="46"/>
  <c r="U21" i="46"/>
  <c r="V22" i="46"/>
  <c r="T22" i="46"/>
  <c r="U22" i="46"/>
  <c r="V23" i="46"/>
  <c r="T23" i="46"/>
  <c r="U23" i="46"/>
  <c r="V26" i="46"/>
  <c r="T26" i="46"/>
  <c r="U26" i="46"/>
  <c r="V27" i="46"/>
  <c r="T27" i="46"/>
  <c r="U27" i="46"/>
  <c r="V28" i="46"/>
  <c r="T28" i="46"/>
  <c r="U28" i="46"/>
  <c r="V30" i="46"/>
  <c r="T30" i="46"/>
  <c r="U30" i="46"/>
  <c r="V33" i="46"/>
  <c r="T33" i="46"/>
  <c r="U33" i="46"/>
  <c r="V34" i="46"/>
  <c r="T34" i="46"/>
  <c r="U34" i="46"/>
  <c r="V35" i="46"/>
  <c r="T35" i="46"/>
  <c r="U35" i="46"/>
  <c r="V36" i="46"/>
  <c r="T36" i="46"/>
  <c r="U36" i="46"/>
  <c r="V37" i="46"/>
  <c r="T37" i="46"/>
  <c r="U37" i="46"/>
  <c r="V41" i="46"/>
  <c r="T41" i="46"/>
  <c r="U41" i="46"/>
  <c r="V42" i="46"/>
  <c r="T42" i="46"/>
  <c r="U42" i="46"/>
  <c r="V43" i="46"/>
  <c r="T43" i="46"/>
  <c r="U43" i="46"/>
  <c r="V44" i="46"/>
  <c r="T44" i="46"/>
  <c r="U44" i="46"/>
  <c r="V47" i="46"/>
  <c r="T47" i="46"/>
  <c r="U47" i="46"/>
  <c r="V48" i="46"/>
  <c r="T48" i="46"/>
  <c r="U48" i="46"/>
  <c r="V49" i="46"/>
  <c r="T49" i="46"/>
  <c r="U49" i="46"/>
  <c r="T50" i="46"/>
  <c r="U50" i="46"/>
  <c r="V50" i="46"/>
  <c r="N11" i="47"/>
  <c r="V20" i="47"/>
  <c r="T20" i="47"/>
  <c r="U20" i="47"/>
  <c r="V23" i="47"/>
  <c r="T23" i="47"/>
  <c r="U23" i="47"/>
  <c r="V24" i="47"/>
  <c r="T24" i="47"/>
  <c r="U24" i="47"/>
  <c r="V25" i="47"/>
  <c r="T25" i="47"/>
  <c r="U25" i="47"/>
  <c r="V26" i="47"/>
  <c r="T26" i="47"/>
  <c r="U26" i="47"/>
  <c r="V27" i="47"/>
  <c r="T27" i="47"/>
  <c r="U27" i="47"/>
  <c r="V30" i="47"/>
  <c r="T30" i="47"/>
  <c r="U30" i="47"/>
  <c r="V31" i="47"/>
  <c r="T31" i="47"/>
  <c r="U31" i="47"/>
  <c r="V32" i="47"/>
  <c r="T32" i="47"/>
  <c r="U32" i="47"/>
  <c r="V33" i="47"/>
  <c r="T33" i="47"/>
  <c r="U33" i="47"/>
  <c r="V34" i="47"/>
  <c r="T34" i="47"/>
  <c r="U34" i="47"/>
  <c r="V37" i="47"/>
  <c r="T37" i="47"/>
  <c r="U37" i="47"/>
  <c r="V38" i="47"/>
  <c r="T38" i="47"/>
  <c r="U38" i="47"/>
  <c r="V39" i="47"/>
  <c r="T39" i="47"/>
  <c r="U39" i="47"/>
  <c r="V40" i="47"/>
  <c r="T40" i="47"/>
  <c r="U40" i="47"/>
  <c r="V41" i="47"/>
  <c r="T41" i="47"/>
  <c r="U41" i="47"/>
  <c r="V44" i="47"/>
  <c r="T44" i="47"/>
  <c r="U44" i="47"/>
  <c r="V45" i="47"/>
  <c r="T45" i="47"/>
  <c r="U45" i="47"/>
  <c r="V46" i="47"/>
  <c r="T46" i="47"/>
  <c r="U46" i="47"/>
  <c r="V47" i="47"/>
  <c r="T47" i="47"/>
  <c r="U47" i="47"/>
  <c r="V48" i="47"/>
  <c r="T48" i="47"/>
  <c r="U48" i="47"/>
  <c r="V25" i="39"/>
  <c r="T25" i="39"/>
  <c r="U25" i="39"/>
  <c r="V32" i="39"/>
  <c r="T32" i="39"/>
  <c r="U32" i="39"/>
  <c r="V39" i="39"/>
  <c r="T39" i="39"/>
  <c r="U39" i="39"/>
  <c r="V46" i="39"/>
  <c r="T46" i="39"/>
  <c r="U46" i="39"/>
  <c r="V22" i="43"/>
  <c r="T22" i="43"/>
  <c r="U22" i="43"/>
  <c r="V29" i="43"/>
  <c r="T29" i="43"/>
  <c r="U29" i="43"/>
  <c r="V36" i="43"/>
  <c r="T36" i="43"/>
  <c r="U36" i="43"/>
  <c r="V43" i="43"/>
  <c r="T43" i="43"/>
  <c r="U43" i="43"/>
  <c r="V22" i="44"/>
  <c r="T22" i="44"/>
  <c r="U22" i="44"/>
  <c r="V29" i="44"/>
  <c r="T29" i="44"/>
  <c r="U29" i="44"/>
  <c r="V36" i="44"/>
  <c r="T36" i="44"/>
  <c r="U36" i="44"/>
  <c r="V43" i="44"/>
  <c r="T43" i="44"/>
  <c r="U43" i="44"/>
  <c r="V49" i="44"/>
  <c r="T49" i="44"/>
  <c r="U49" i="44"/>
  <c r="V50" i="44"/>
  <c r="T50" i="44"/>
  <c r="U50" i="44"/>
  <c r="V26" i="45"/>
  <c r="T26" i="45"/>
  <c r="U26" i="45"/>
  <c r="V40" i="45"/>
  <c r="T40" i="45"/>
  <c r="U40" i="45"/>
  <c r="V47" i="45"/>
  <c r="T47" i="45"/>
  <c r="U47" i="45"/>
  <c r="V24" i="46"/>
  <c r="T24" i="46"/>
  <c r="U24" i="46"/>
  <c r="V29" i="46"/>
  <c r="T29" i="46"/>
  <c r="U29" i="46"/>
  <c r="V31" i="46"/>
  <c r="T31" i="46"/>
  <c r="U31" i="46"/>
  <c r="V38" i="46"/>
  <c r="T38" i="46"/>
  <c r="U38" i="46"/>
  <c r="V45" i="46"/>
  <c r="T45" i="46"/>
  <c r="U45" i="46"/>
  <c r="V21" i="47"/>
  <c r="T21" i="47"/>
  <c r="U21" i="47"/>
  <c r="V28" i="47"/>
  <c r="T28" i="47"/>
  <c r="U28" i="47"/>
  <c r="V35" i="47"/>
  <c r="T35" i="47"/>
  <c r="U35" i="47"/>
  <c r="V42" i="47"/>
  <c r="T42" i="47"/>
  <c r="U42" i="47"/>
  <c r="V49" i="47"/>
  <c r="T49" i="47"/>
  <c r="U49" i="47"/>
  <c r="E5" i="43"/>
  <c r="E5" i="44" s="1"/>
  <c r="E5" i="45" s="1"/>
  <c r="E5" i="46" s="1"/>
  <c r="E5" i="47" s="1"/>
  <c r="V50" i="47"/>
  <c r="U50" i="47"/>
  <c r="T50" i="47"/>
  <c r="G15" i="47"/>
  <c r="Q30" i="47" s="1"/>
  <c r="V43" i="47"/>
  <c r="U43" i="47"/>
  <c r="T43" i="47"/>
  <c r="V36" i="47"/>
  <c r="U36" i="47"/>
  <c r="T36" i="47"/>
  <c r="V29" i="47"/>
  <c r="U29" i="47"/>
  <c r="T29" i="47"/>
  <c r="V22" i="47"/>
  <c r="U22" i="47"/>
  <c r="T22" i="47"/>
  <c r="N15" i="47"/>
  <c r="M14" i="47"/>
  <c r="L14" i="47"/>
  <c r="K14" i="47"/>
  <c r="J14" i="47"/>
  <c r="I14" i="47"/>
  <c r="V46" i="46"/>
  <c r="U46" i="46"/>
  <c r="T46" i="46"/>
  <c r="V40" i="46"/>
  <c r="U40" i="46"/>
  <c r="T40" i="46"/>
  <c r="V39" i="46"/>
  <c r="U39" i="46"/>
  <c r="T39" i="46"/>
  <c r="V32" i="46"/>
  <c r="U32" i="46"/>
  <c r="T32" i="46"/>
  <c r="V25" i="46"/>
  <c r="U25" i="46"/>
  <c r="T25" i="46"/>
  <c r="V20" i="46"/>
  <c r="T20" i="46"/>
  <c r="N15" i="46"/>
  <c r="G15" i="46"/>
  <c r="M14" i="46"/>
  <c r="L14" i="46"/>
  <c r="K14" i="46"/>
  <c r="J14" i="46"/>
  <c r="I14" i="46"/>
  <c r="V50" i="45"/>
  <c r="U50" i="45"/>
  <c r="T50" i="45"/>
  <c r="V48" i="45"/>
  <c r="U48" i="45"/>
  <c r="T48" i="45"/>
  <c r="V41" i="45"/>
  <c r="U41" i="45"/>
  <c r="T41" i="45"/>
  <c r="V34" i="45"/>
  <c r="U34" i="45"/>
  <c r="T34" i="45"/>
  <c r="V33" i="45"/>
  <c r="U33" i="45"/>
  <c r="T33" i="45"/>
  <c r="G15" i="45"/>
  <c r="Q30" i="45" s="1"/>
  <c r="V27" i="45"/>
  <c r="U27" i="45"/>
  <c r="T27" i="45"/>
  <c r="V21" i="45"/>
  <c r="U21" i="45"/>
  <c r="T21" i="45"/>
  <c r="V20" i="45"/>
  <c r="U20" i="45"/>
  <c r="T20" i="45"/>
  <c r="N15" i="45"/>
  <c r="M14" i="45"/>
  <c r="L14" i="45"/>
  <c r="K14" i="45"/>
  <c r="J14" i="45"/>
  <c r="I14" i="45"/>
  <c r="G15" i="44"/>
  <c r="Q24" i="44" s="1"/>
  <c r="V44" i="44"/>
  <c r="U44" i="44"/>
  <c r="T44" i="44"/>
  <c r="V37" i="44"/>
  <c r="U37" i="44"/>
  <c r="T37" i="44"/>
  <c r="V30" i="44"/>
  <c r="U30" i="44"/>
  <c r="T30" i="44"/>
  <c r="V23" i="44"/>
  <c r="U23" i="44"/>
  <c r="T23" i="44"/>
  <c r="N15" i="44"/>
  <c r="M14" i="44"/>
  <c r="L14" i="44"/>
  <c r="K14" i="44"/>
  <c r="J14" i="44"/>
  <c r="I14" i="44"/>
  <c r="M5" i="43"/>
  <c r="M5" i="44" s="1"/>
  <c r="M5" i="45" s="1"/>
  <c r="M5" i="46" s="1"/>
  <c r="M5" i="47" s="1"/>
  <c r="V50" i="43"/>
  <c r="U50" i="43"/>
  <c r="T50" i="43"/>
  <c r="V49" i="43"/>
  <c r="U49" i="43"/>
  <c r="T49" i="43"/>
  <c r="V48" i="43"/>
  <c r="U48" i="43"/>
  <c r="T48" i="43"/>
  <c r="V44" i="43"/>
  <c r="U44" i="43"/>
  <c r="T44" i="43"/>
  <c r="V37" i="43"/>
  <c r="U37" i="43"/>
  <c r="T37" i="43"/>
  <c r="V30" i="43"/>
  <c r="U30" i="43"/>
  <c r="T30" i="43"/>
  <c r="V23" i="43"/>
  <c r="U23" i="43"/>
  <c r="T23" i="43"/>
  <c r="N15" i="43"/>
  <c r="G15" i="43"/>
  <c r="Q20" i="43" s="1"/>
  <c r="M14" i="43"/>
  <c r="L14" i="43"/>
  <c r="K14" i="43"/>
  <c r="J14" i="43"/>
  <c r="I14" i="43"/>
  <c r="G15" i="39"/>
  <c r="Q46" i="39" s="1"/>
  <c r="Q23" i="39"/>
  <c r="M14" i="39"/>
  <c r="L14" i="39"/>
  <c r="K14" i="39"/>
  <c r="J14" i="39"/>
  <c r="I14" i="39"/>
  <c r="N15" i="39"/>
  <c r="V47" i="39"/>
  <c r="U47" i="39"/>
  <c r="T47" i="39"/>
  <c r="V40" i="39"/>
  <c r="U40" i="39"/>
  <c r="T40" i="39"/>
  <c r="V33" i="39"/>
  <c r="U33" i="39"/>
  <c r="T33" i="39"/>
  <c r="V26" i="39"/>
  <c r="U26" i="39"/>
  <c r="T26" i="39"/>
  <c r="B93" i="38"/>
  <c r="B92" i="38"/>
  <c r="B91" i="38"/>
  <c r="B90" i="38"/>
  <c r="B89" i="38"/>
  <c r="B88" i="38"/>
  <c r="B87" i="38"/>
  <c r="B86" i="38"/>
  <c r="B85" i="38"/>
  <c r="B84" i="38"/>
  <c r="B83" i="38"/>
  <c r="B82" i="38"/>
  <c r="B81" i="38"/>
  <c r="B80" i="38"/>
  <c r="B79" i="38"/>
  <c r="B78" i="38"/>
  <c r="B77" i="38"/>
  <c r="B76" i="38"/>
  <c r="B75" i="38"/>
  <c r="B74" i="38"/>
  <c r="B73" i="38"/>
  <c r="B72" i="38"/>
  <c r="B71" i="38"/>
  <c r="B70" i="38"/>
  <c r="B69" i="38"/>
  <c r="B68" i="38"/>
  <c r="B67" i="38"/>
  <c r="B66" i="38"/>
  <c r="B65" i="38"/>
  <c r="B64" i="38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E10" i="3"/>
  <c r="F10" i="3"/>
  <c r="G10" i="3"/>
  <c r="H10" i="3"/>
  <c r="D10" i="3"/>
  <c r="E28" i="3"/>
  <c r="I28" i="3" s="1"/>
  <c r="E41" i="3"/>
  <c r="S41" i="3"/>
  <c r="Q41" i="3"/>
  <c r="R41" i="3"/>
  <c r="E42" i="3"/>
  <c r="S42" i="3"/>
  <c r="Q42" i="3"/>
  <c r="R42" i="3"/>
  <c r="E43" i="3"/>
  <c r="P43" i="3" s="1"/>
  <c r="E44" i="3"/>
  <c r="P44" i="3" s="1"/>
  <c r="I11" i="3"/>
  <c r="J11" i="3" s="1"/>
  <c r="A15" i="3"/>
  <c r="E16" i="3"/>
  <c r="I16" i="3" s="1"/>
  <c r="T16" i="3" s="1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3" i="3"/>
  <c r="S44" i="3"/>
  <c r="S45" i="3"/>
  <c r="S4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3" i="3"/>
  <c r="R44" i="3"/>
  <c r="R45" i="3"/>
  <c r="R4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3" i="3"/>
  <c r="Q44" i="3"/>
  <c r="Q45" i="3"/>
  <c r="Q46" i="3"/>
  <c r="S16" i="3"/>
  <c r="R16" i="3"/>
  <c r="Q16" i="3"/>
  <c r="P41" i="3"/>
  <c r="Q34" i="47"/>
  <c r="Q42" i="47"/>
  <c r="Q49" i="47"/>
  <c r="Q47" i="47"/>
  <c r="Q45" i="47"/>
  <c r="Q43" i="47"/>
  <c r="Q41" i="47"/>
  <c r="Q39" i="47"/>
  <c r="Q37" i="47"/>
  <c r="Q35" i="47"/>
  <c r="Q33" i="47"/>
  <c r="Q31" i="47"/>
  <c r="Q29" i="47"/>
  <c r="Q27" i="47"/>
  <c r="Q25" i="47"/>
  <c r="Q23" i="47"/>
  <c r="Q28" i="47"/>
  <c r="Q36" i="47"/>
  <c r="Q44" i="47"/>
  <c r="Q50" i="46"/>
  <c r="Q48" i="46"/>
  <c r="Q46" i="46"/>
  <c r="Q44" i="46"/>
  <c r="Q42" i="46"/>
  <c r="Q40" i="46"/>
  <c r="Q38" i="46"/>
  <c r="Q36" i="46"/>
  <c r="Q34" i="46"/>
  <c r="Q32" i="46"/>
  <c r="Q30" i="46"/>
  <c r="Q28" i="46"/>
  <c r="Q26" i="46"/>
  <c r="Q24" i="46"/>
  <c r="Q22" i="46"/>
  <c r="Q20" i="46"/>
  <c r="Q49" i="46"/>
  <c r="Q47" i="46"/>
  <c r="Q45" i="46"/>
  <c r="Q43" i="46"/>
  <c r="Q41" i="46"/>
  <c r="Q39" i="46"/>
  <c r="Q37" i="46"/>
  <c r="Q35" i="46"/>
  <c r="Q33" i="46"/>
  <c r="Q31" i="46"/>
  <c r="Q29" i="46"/>
  <c r="Q27" i="46"/>
  <c r="Q25" i="46"/>
  <c r="Q23" i="46"/>
  <c r="Q21" i="46"/>
  <c r="Q22" i="45"/>
  <c r="Q49" i="45"/>
  <c r="Q47" i="45"/>
  <c r="Q45" i="45"/>
  <c r="Q43" i="45"/>
  <c r="Q41" i="45"/>
  <c r="Q39" i="45"/>
  <c r="Q37" i="45"/>
  <c r="Q35" i="45"/>
  <c r="Q33" i="45"/>
  <c r="Q31" i="45"/>
  <c r="Q29" i="45"/>
  <c r="Q27" i="45"/>
  <c r="Q25" i="45"/>
  <c r="Q23" i="45"/>
  <c r="Q44" i="45"/>
  <c r="Q36" i="45"/>
  <c r="Q28" i="45"/>
  <c r="Q21" i="45"/>
  <c r="Q48" i="45"/>
  <c r="Q40" i="45"/>
  <c r="Q20" i="45"/>
  <c r="Q50" i="45"/>
  <c r="Q42" i="45"/>
  <c r="Q34" i="45"/>
  <c r="Q26" i="45"/>
  <c r="Q32" i="45"/>
  <c r="Q24" i="45"/>
  <c r="Q38" i="45"/>
  <c r="Q49" i="44"/>
  <c r="Q47" i="44"/>
  <c r="Q41" i="44"/>
  <c r="Q39" i="44"/>
  <c r="Q33" i="44"/>
  <c r="Q31" i="44"/>
  <c r="Q25" i="44"/>
  <c r="Q23" i="44"/>
  <c r="Q34" i="44"/>
  <c r="Q42" i="44"/>
  <c r="Q28" i="44"/>
  <c r="Q36" i="44"/>
  <c r="Q30" i="39"/>
  <c r="Q22" i="39"/>
  <c r="Q45" i="39"/>
  <c r="Q37" i="39"/>
  <c r="Q50" i="39"/>
  <c r="Q42" i="39"/>
  <c r="Q49" i="39"/>
  <c r="Q41" i="39"/>
  <c r="Q48" i="39"/>
  <c r="Q44" i="39"/>
  <c r="Q32" i="39"/>
  <c r="Q28" i="39"/>
  <c r="Q47" i="39"/>
  <c r="Q43" i="39"/>
  <c r="Q31" i="39"/>
  <c r="Q27" i="39"/>
  <c r="Q45" i="43"/>
  <c r="Q26" i="43"/>
  <c r="Q39" i="43"/>
  <c r="Q35" i="39"/>
  <c r="Q20" i="39"/>
  <c r="Q36" i="39"/>
  <c r="Q25" i="39"/>
  <c r="Q26" i="39"/>
  <c r="Q21" i="39"/>
  <c r="Q38" i="39"/>
  <c r="Q39" i="39"/>
  <c r="Q24" i="39"/>
  <c r="Q40" i="39"/>
  <c r="Q33" i="39"/>
  <c r="Q34" i="39"/>
  <c r="Q29" i="39"/>
  <c r="Q36" i="43"/>
  <c r="Q30" i="43"/>
  <c r="Q34" i="43"/>
  <c r="Q29" i="43"/>
  <c r="Q37" i="43"/>
  <c r="Q49" i="43"/>
  <c r="Q31" i="43"/>
  <c r="Q42" i="43"/>
  <c r="Q35" i="43"/>
  <c r="Q46" i="43"/>
  <c r="Q22" i="43"/>
  <c r="Q44" i="43"/>
  <c r="E20" i="39" l="1"/>
  <c r="I20" i="39" s="1"/>
  <c r="W20" i="39" s="1"/>
  <c r="I41" i="3"/>
  <c r="I36" i="3"/>
  <c r="T36" i="3" s="1"/>
  <c r="P16" i="3"/>
  <c r="I42" i="3"/>
  <c r="T42" i="3" s="1"/>
  <c r="P28" i="3"/>
  <c r="L10" i="44"/>
  <c r="K10" i="43"/>
  <c r="J10" i="43"/>
  <c r="I10" i="43"/>
  <c r="M10" i="43"/>
  <c r="J28" i="3"/>
  <c r="U28" i="3" s="1"/>
  <c r="T28" i="3"/>
  <c r="M10" i="44"/>
  <c r="B21" i="39"/>
  <c r="Q38" i="43"/>
  <c r="Q41" i="43"/>
  <c r="Q32" i="43"/>
  <c r="Q48" i="43"/>
  <c r="Q25" i="43"/>
  <c r="Q24" i="43"/>
  <c r="Q43" i="43"/>
  <c r="Q50" i="43"/>
  <c r="Q20" i="44"/>
  <c r="Q26" i="44"/>
  <c r="Q27" i="44"/>
  <c r="Q35" i="44"/>
  <c r="Q43" i="44"/>
  <c r="I10" i="44"/>
  <c r="Q40" i="43"/>
  <c r="Q47" i="43"/>
  <c r="Q27" i="43"/>
  <c r="Q28" i="43"/>
  <c r="Q21" i="43"/>
  <c r="Q33" i="43"/>
  <c r="Q23" i="43"/>
  <c r="Q44" i="44"/>
  <c r="Q50" i="44"/>
  <c r="Q21" i="44"/>
  <c r="Q29" i="44"/>
  <c r="Q37" i="44"/>
  <c r="Q45" i="44"/>
  <c r="I43" i="3"/>
  <c r="T43" i="3" s="1"/>
  <c r="Q22" i="44"/>
  <c r="Q46" i="45"/>
  <c r="Q26" i="47"/>
  <c r="F10" i="45"/>
  <c r="I10" i="45" s="1"/>
  <c r="J10" i="45"/>
  <c r="K2" i="46"/>
  <c r="A19" i="45"/>
  <c r="A19" i="44"/>
  <c r="A20" i="43"/>
  <c r="E20" i="43" s="1"/>
  <c r="B21" i="43"/>
  <c r="J16" i="3"/>
  <c r="T41" i="3"/>
  <c r="J41" i="3"/>
  <c r="U41" i="3" s="1"/>
  <c r="B16" i="3"/>
  <c r="A16" i="3" s="1"/>
  <c r="J42" i="3"/>
  <c r="U42" i="3" s="1"/>
  <c r="I44" i="3"/>
  <c r="Q48" i="44"/>
  <c r="Q46" i="44"/>
  <c r="Q40" i="44"/>
  <c r="Q38" i="44"/>
  <c r="Q32" i="44"/>
  <c r="Q30" i="44"/>
  <c r="P42" i="3"/>
  <c r="J43" i="3"/>
  <c r="U43" i="3" s="1"/>
  <c r="Q48" i="47"/>
  <c r="Q24" i="47"/>
  <c r="Q22" i="47"/>
  <c r="Q50" i="47"/>
  <c r="Q46" i="47"/>
  <c r="Q40" i="47"/>
  <c r="Q21" i="47"/>
  <c r="Q38" i="47"/>
  <c r="Q32" i="47"/>
  <c r="Q20" i="47"/>
  <c r="K10" i="44"/>
  <c r="S20" i="39" l="1"/>
  <c r="B17" i="3"/>
  <c r="A17" i="3" s="1"/>
  <c r="E17" i="3" s="1"/>
  <c r="A21" i="39"/>
  <c r="E21" i="39" s="1"/>
  <c r="B22" i="39"/>
  <c r="F10" i="46"/>
  <c r="F10" i="47" s="1"/>
  <c r="M10" i="45"/>
  <c r="B18" i="3"/>
  <c r="A18" i="3" s="1"/>
  <c r="E18" i="3" s="1"/>
  <c r="L10" i="45"/>
  <c r="K10" i="45"/>
  <c r="J20" i="39"/>
  <c r="X20" i="39" s="1"/>
  <c r="B20" i="44"/>
  <c r="A20" i="44" s="1"/>
  <c r="E20" i="44" s="1"/>
  <c r="B20" i="45"/>
  <c r="A20" i="45" s="1"/>
  <c r="K2" i="47"/>
  <c r="A19" i="47" s="1"/>
  <c r="B20" i="47" s="1"/>
  <c r="A20" i="47" s="1"/>
  <c r="A19" i="46"/>
  <c r="K16" i="3"/>
  <c r="U16" i="3"/>
  <c r="A21" i="43"/>
  <c r="E21" i="43" s="1"/>
  <c r="B22" i="43"/>
  <c r="J44" i="3"/>
  <c r="U44" i="3" s="1"/>
  <c r="T44" i="3"/>
  <c r="P17" i="3"/>
  <c r="I17" i="3"/>
  <c r="J17" i="3" s="1"/>
  <c r="S20" i="43"/>
  <c r="I20" i="43"/>
  <c r="J20" i="43" s="1"/>
  <c r="E20" i="45" l="1"/>
  <c r="L10" i="46"/>
  <c r="J10" i="46"/>
  <c r="M10" i="46"/>
  <c r="I10" i="46"/>
  <c r="K10" i="46"/>
  <c r="K20" i="39"/>
  <c r="Y20" i="39" s="1"/>
  <c r="B21" i="44"/>
  <c r="A21" i="44" s="1"/>
  <c r="E21" i="44" s="1"/>
  <c r="S21" i="44" s="1"/>
  <c r="B19" i="3"/>
  <c r="A19" i="3" s="1"/>
  <c r="E19" i="3" s="1"/>
  <c r="B21" i="45"/>
  <c r="A21" i="45" s="1"/>
  <c r="E21" i="45" s="1"/>
  <c r="A22" i="39"/>
  <c r="E22" i="39" s="1"/>
  <c r="B23" i="39"/>
  <c r="S21" i="39"/>
  <c r="I21" i="39"/>
  <c r="W21" i="39" s="1"/>
  <c r="B21" i="47"/>
  <c r="A21" i="47" s="1"/>
  <c r="K10" i="47"/>
  <c r="M10" i="47"/>
  <c r="L10" i="47"/>
  <c r="I10" i="47"/>
  <c r="J10" i="47"/>
  <c r="B20" i="46"/>
  <c r="A20" i="46" s="1"/>
  <c r="E20" i="46" s="1"/>
  <c r="I20" i="44"/>
  <c r="S20" i="44"/>
  <c r="I20" i="45"/>
  <c r="W20" i="45" s="1"/>
  <c r="S20" i="45"/>
  <c r="U17" i="3"/>
  <c r="I18" i="3"/>
  <c r="T18" i="3" s="1"/>
  <c r="P18" i="3"/>
  <c r="X20" i="43"/>
  <c r="I21" i="43"/>
  <c r="W21" i="43" s="1"/>
  <c r="S21" i="43"/>
  <c r="W20" i="43"/>
  <c r="T17" i="3"/>
  <c r="A22" i="43"/>
  <c r="E22" i="43" s="1"/>
  <c r="B23" i="43"/>
  <c r="K17" i="3"/>
  <c r="V16" i="3"/>
  <c r="B22" i="44" l="1"/>
  <c r="A22" i="44" s="1"/>
  <c r="E22" i="44" s="1"/>
  <c r="I22" i="44" s="1"/>
  <c r="W22" i="44" s="1"/>
  <c r="B22" i="45"/>
  <c r="B23" i="45" s="1"/>
  <c r="B20" i="3"/>
  <c r="E20" i="47"/>
  <c r="I20" i="47" s="1"/>
  <c r="I21" i="44"/>
  <c r="W21" i="44" s="1"/>
  <c r="B23" i="44"/>
  <c r="A23" i="44" s="1"/>
  <c r="E23" i="44" s="1"/>
  <c r="B22" i="47"/>
  <c r="B23" i="47" s="1"/>
  <c r="B24" i="39"/>
  <c r="A23" i="39"/>
  <c r="E23" i="39" s="1"/>
  <c r="I22" i="39"/>
  <c r="S22" i="39"/>
  <c r="J21" i="39"/>
  <c r="B21" i="46"/>
  <c r="E21" i="47"/>
  <c r="S21" i="47" s="1"/>
  <c r="A22" i="45"/>
  <c r="E22" i="45" s="1"/>
  <c r="S21" i="45"/>
  <c r="I21" i="45"/>
  <c r="W21" i="45" s="1"/>
  <c r="B24" i="44"/>
  <c r="W20" i="44"/>
  <c r="J20" i="44"/>
  <c r="X20" i="44" s="1"/>
  <c r="S20" i="46"/>
  <c r="I20" i="46"/>
  <c r="W20" i="46" s="1"/>
  <c r="J20" i="45"/>
  <c r="X20" i="45" s="1"/>
  <c r="V17" i="3"/>
  <c r="A23" i="43"/>
  <c r="E23" i="43" s="1"/>
  <c r="B24" i="43"/>
  <c r="P19" i="3"/>
  <c r="I19" i="3"/>
  <c r="J19" i="3" s="1"/>
  <c r="U19" i="3" s="1"/>
  <c r="J21" i="43"/>
  <c r="A20" i="3"/>
  <c r="E20" i="3" s="1"/>
  <c r="B21" i="3"/>
  <c r="S22" i="43"/>
  <c r="I22" i="43"/>
  <c r="J18" i="3"/>
  <c r="J22" i="44" l="1"/>
  <c r="X22" i="44" s="1"/>
  <c r="J20" i="47"/>
  <c r="X20" i="47" s="1"/>
  <c r="W20" i="47"/>
  <c r="S22" i="44"/>
  <c r="S20" i="47"/>
  <c r="J21" i="44"/>
  <c r="X21" i="44" s="1"/>
  <c r="A22" i="47"/>
  <c r="E22" i="47" s="1"/>
  <c r="S22" i="47" s="1"/>
  <c r="S23" i="39"/>
  <c r="I23" i="39"/>
  <c r="X21" i="39"/>
  <c r="K21" i="39"/>
  <c r="B25" i="39"/>
  <c r="A24" i="39"/>
  <c r="E24" i="39" s="1"/>
  <c r="I21" i="47"/>
  <c r="W21" i="47" s="1"/>
  <c r="W22" i="39"/>
  <c r="J22" i="39"/>
  <c r="X22" i="39" s="1"/>
  <c r="A21" i="46"/>
  <c r="E21" i="46" s="1"/>
  <c r="B22" i="46"/>
  <c r="J20" i="46"/>
  <c r="X20" i="46" s="1"/>
  <c r="J21" i="45"/>
  <c r="X21" i="45" s="1"/>
  <c r="S23" i="44"/>
  <c r="I23" i="44"/>
  <c r="A23" i="45"/>
  <c r="E23" i="45" s="1"/>
  <c r="B24" i="45"/>
  <c r="B25" i="44"/>
  <c r="A24" i="44"/>
  <c r="E24" i="44" s="1"/>
  <c r="S22" i="45"/>
  <c r="I22" i="45"/>
  <c r="W22" i="45" s="1"/>
  <c r="W22" i="43"/>
  <c r="X21" i="43"/>
  <c r="J22" i="43"/>
  <c r="X22" i="43" s="1"/>
  <c r="A24" i="43"/>
  <c r="E24" i="43" s="1"/>
  <c r="B25" i="43"/>
  <c r="I20" i="3"/>
  <c r="T20" i="3" s="1"/>
  <c r="J20" i="3"/>
  <c r="U20" i="3" s="1"/>
  <c r="P20" i="3"/>
  <c r="U18" i="3"/>
  <c r="K18" i="3"/>
  <c r="A23" i="47"/>
  <c r="E23" i="47" s="1"/>
  <c r="B24" i="47"/>
  <c r="A21" i="3"/>
  <c r="E21" i="3" s="1"/>
  <c r="B22" i="3"/>
  <c r="T19" i="3"/>
  <c r="S23" i="43"/>
  <c r="I23" i="43"/>
  <c r="W23" i="43" s="1"/>
  <c r="I22" i="47" l="1"/>
  <c r="J21" i="47"/>
  <c r="K22" i="39"/>
  <c r="Y21" i="39"/>
  <c r="I24" i="39"/>
  <c r="S24" i="39"/>
  <c r="J23" i="39"/>
  <c r="X23" i="39" s="1"/>
  <c r="W23" i="39"/>
  <c r="B26" i="39"/>
  <c r="A25" i="39"/>
  <c r="E25" i="39" s="1"/>
  <c r="A22" i="46"/>
  <c r="E22" i="46" s="1"/>
  <c r="B23" i="46"/>
  <c r="I21" i="46"/>
  <c r="W21" i="46" s="1"/>
  <c r="S21" i="46"/>
  <c r="J22" i="45"/>
  <c r="X22" i="45" s="1"/>
  <c r="J23" i="43"/>
  <c r="X23" i="43" s="1"/>
  <c r="A24" i="45"/>
  <c r="E24" i="45" s="1"/>
  <c r="B25" i="45"/>
  <c r="I23" i="45"/>
  <c r="W23" i="45" s="1"/>
  <c r="S23" i="45"/>
  <c r="I24" i="44"/>
  <c r="W24" i="44" s="1"/>
  <c r="S24" i="44"/>
  <c r="J23" i="44"/>
  <c r="X23" i="44" s="1"/>
  <c r="W23" i="44"/>
  <c r="B26" i="44"/>
  <c r="A25" i="44"/>
  <c r="E25" i="44" s="1"/>
  <c r="I23" i="47"/>
  <c r="W23" i="47" s="1"/>
  <c r="S23" i="47"/>
  <c r="A24" i="47"/>
  <c r="E24" i="47" s="1"/>
  <c r="B25" i="47"/>
  <c r="X21" i="47"/>
  <c r="A22" i="3"/>
  <c r="E22" i="3" s="1"/>
  <c r="B23" i="3"/>
  <c r="K19" i="3"/>
  <c r="V18" i="3"/>
  <c r="I21" i="3"/>
  <c r="J21" i="3" s="1"/>
  <c r="U21" i="3" s="1"/>
  <c r="P21" i="3"/>
  <c r="B26" i="43"/>
  <c r="A25" i="43"/>
  <c r="E25" i="43" s="1"/>
  <c r="I24" i="43"/>
  <c r="S24" i="43"/>
  <c r="J22" i="47" l="1"/>
  <c r="X22" i="47" s="1"/>
  <c r="W22" i="47"/>
  <c r="J23" i="45"/>
  <c r="X23" i="45" s="1"/>
  <c r="S25" i="39"/>
  <c r="I25" i="39"/>
  <c r="B27" i="39"/>
  <c r="A26" i="39"/>
  <c r="E26" i="39" s="1"/>
  <c r="W24" i="39"/>
  <c r="J24" i="39"/>
  <c r="X24" i="39" s="1"/>
  <c r="K23" i="39"/>
  <c r="Y22" i="39"/>
  <c r="J24" i="44"/>
  <c r="X24" i="44" s="1"/>
  <c r="A23" i="46"/>
  <c r="E23" i="46" s="1"/>
  <c r="B24" i="46"/>
  <c r="I22" i="46"/>
  <c r="W22" i="46" s="1"/>
  <c r="S22" i="46"/>
  <c r="J21" i="46"/>
  <c r="X21" i="46" s="1"/>
  <c r="S24" i="45"/>
  <c r="I24" i="45"/>
  <c r="W24" i="45" s="1"/>
  <c r="I25" i="44"/>
  <c r="S25" i="44"/>
  <c r="A26" i="44"/>
  <c r="E26" i="44" s="1"/>
  <c r="B27" i="44"/>
  <c r="B26" i="45"/>
  <c r="A25" i="45"/>
  <c r="E25" i="45" s="1"/>
  <c r="I24" i="47"/>
  <c r="J24" i="47" s="1"/>
  <c r="X24" i="47" s="1"/>
  <c r="S24" i="47"/>
  <c r="W24" i="43"/>
  <c r="B27" i="43"/>
  <c r="A26" i="43"/>
  <c r="E26" i="43" s="1"/>
  <c r="A25" i="47"/>
  <c r="E25" i="47" s="1"/>
  <c r="B26" i="47"/>
  <c r="J24" i="43"/>
  <c r="P22" i="3"/>
  <c r="I22" i="3"/>
  <c r="T22" i="3" s="1"/>
  <c r="A23" i="3"/>
  <c r="E23" i="3" s="1"/>
  <c r="B24" i="3"/>
  <c r="T21" i="3"/>
  <c r="S25" i="43"/>
  <c r="I25" i="43"/>
  <c r="W25" i="43" s="1"/>
  <c r="K20" i="3"/>
  <c r="V19" i="3"/>
  <c r="J23" i="47"/>
  <c r="S26" i="39" l="1"/>
  <c r="I26" i="39"/>
  <c r="W26" i="39" s="1"/>
  <c r="Y23" i="39"/>
  <c r="K24" i="39"/>
  <c r="B28" i="39"/>
  <c r="A27" i="39"/>
  <c r="E27" i="39" s="1"/>
  <c r="J22" i="46"/>
  <c r="X22" i="46" s="1"/>
  <c r="W25" i="39"/>
  <c r="J25" i="39"/>
  <c r="X25" i="39" s="1"/>
  <c r="A24" i="46"/>
  <c r="E24" i="46" s="1"/>
  <c r="B25" i="46"/>
  <c r="S23" i="46"/>
  <c r="I23" i="46"/>
  <c r="W23" i="46" s="1"/>
  <c r="B28" i="44"/>
  <c r="A27" i="44"/>
  <c r="E27" i="44" s="1"/>
  <c r="S26" i="44"/>
  <c r="I26" i="44"/>
  <c r="W26" i="44" s="1"/>
  <c r="J25" i="44"/>
  <c r="X25" i="44" s="1"/>
  <c r="W25" i="44"/>
  <c r="S25" i="45"/>
  <c r="I25" i="45"/>
  <c r="W25" i="45" s="1"/>
  <c r="J24" i="45"/>
  <c r="X24" i="45" s="1"/>
  <c r="B27" i="45"/>
  <c r="A26" i="45"/>
  <c r="E26" i="45" s="1"/>
  <c r="S25" i="47"/>
  <c r="I25" i="47"/>
  <c r="W25" i="47" s="1"/>
  <c r="I23" i="3"/>
  <c r="T23" i="3" s="1"/>
  <c r="P23" i="3"/>
  <c r="A26" i="47"/>
  <c r="E26" i="47" s="1"/>
  <c r="B27" i="47"/>
  <c r="I26" i="43"/>
  <c r="W26" i="43" s="1"/>
  <c r="S26" i="43"/>
  <c r="W24" i="47"/>
  <c r="V20" i="3"/>
  <c r="K21" i="3"/>
  <c r="A24" i="3"/>
  <c r="E24" i="3" s="1"/>
  <c r="B25" i="3"/>
  <c r="X24" i="43"/>
  <c r="X23" i="47"/>
  <c r="J25" i="43"/>
  <c r="X25" i="43" s="1"/>
  <c r="J22" i="3"/>
  <c r="U22" i="3" s="1"/>
  <c r="B28" i="43"/>
  <c r="A27" i="43"/>
  <c r="E27" i="43" s="1"/>
  <c r="J23" i="3" l="1"/>
  <c r="U23" i="3" s="1"/>
  <c r="S27" i="39"/>
  <c r="I27" i="39"/>
  <c r="A28" i="39"/>
  <c r="E28" i="39" s="1"/>
  <c r="B29" i="39"/>
  <c r="Y24" i="39"/>
  <c r="K25" i="39"/>
  <c r="J26" i="39"/>
  <c r="X26" i="39" s="1"/>
  <c r="J23" i="46"/>
  <c r="X23" i="46" s="1"/>
  <c r="A25" i="46"/>
  <c r="E25" i="46" s="1"/>
  <c r="B26" i="46"/>
  <c r="I24" i="46"/>
  <c r="W24" i="46" s="1"/>
  <c r="S24" i="46"/>
  <c r="S27" i="44"/>
  <c r="I27" i="44"/>
  <c r="A27" i="45"/>
  <c r="E27" i="45" s="1"/>
  <c r="B28" i="45"/>
  <c r="B29" i="44"/>
  <c r="A28" i="44"/>
  <c r="E28" i="44" s="1"/>
  <c r="S26" i="45"/>
  <c r="I26" i="45"/>
  <c r="W26" i="45" s="1"/>
  <c r="J26" i="44"/>
  <c r="X26" i="44" s="1"/>
  <c r="J25" i="45"/>
  <c r="X25" i="45" s="1"/>
  <c r="V21" i="3"/>
  <c r="K22" i="3"/>
  <c r="A25" i="3"/>
  <c r="E25" i="3" s="1"/>
  <c r="B26" i="3"/>
  <c r="J25" i="47"/>
  <c r="B29" i="43"/>
  <c r="A28" i="43"/>
  <c r="E28" i="43" s="1"/>
  <c r="S26" i="47"/>
  <c r="I26" i="47"/>
  <c r="J26" i="47" s="1"/>
  <c r="X26" i="47" s="1"/>
  <c r="S27" i="43"/>
  <c r="I27" i="43"/>
  <c r="W27" i="43" s="1"/>
  <c r="P24" i="3"/>
  <c r="I24" i="3"/>
  <c r="T24" i="3" s="1"/>
  <c r="J24" i="3"/>
  <c r="U24" i="3" s="1"/>
  <c r="J26" i="43"/>
  <c r="A27" i="47"/>
  <c r="E27" i="47" s="1"/>
  <c r="B28" i="47"/>
  <c r="A29" i="39" l="1"/>
  <c r="E29" i="39" s="1"/>
  <c r="B30" i="39"/>
  <c r="S28" i="39"/>
  <c r="I28" i="39"/>
  <c r="K26" i="39"/>
  <c r="Y25" i="39"/>
  <c r="J27" i="39"/>
  <c r="X27" i="39" s="1"/>
  <c r="W27" i="39"/>
  <c r="A26" i="46"/>
  <c r="E26" i="46" s="1"/>
  <c r="B27" i="46"/>
  <c r="I25" i="46"/>
  <c r="W25" i="46" s="1"/>
  <c r="S25" i="46"/>
  <c r="J24" i="46"/>
  <c r="X24" i="46" s="1"/>
  <c r="I27" i="45"/>
  <c r="W27" i="45" s="1"/>
  <c r="S27" i="45"/>
  <c r="J27" i="44"/>
  <c r="X27" i="44" s="1"/>
  <c r="W27" i="44"/>
  <c r="I28" i="44"/>
  <c r="S28" i="44"/>
  <c r="J27" i="43"/>
  <c r="X27" i="43" s="1"/>
  <c r="J26" i="45"/>
  <c r="X26" i="45" s="1"/>
  <c r="A29" i="44"/>
  <c r="E29" i="44" s="1"/>
  <c r="B30" i="44"/>
  <c r="A28" i="45"/>
  <c r="E28" i="45" s="1"/>
  <c r="B29" i="45"/>
  <c r="I25" i="3"/>
  <c r="T25" i="3" s="1"/>
  <c r="P25" i="3"/>
  <c r="A28" i="47"/>
  <c r="E28" i="47" s="1"/>
  <c r="B29" i="47"/>
  <c r="I28" i="43"/>
  <c r="W28" i="43" s="1"/>
  <c r="S28" i="43"/>
  <c r="K23" i="3"/>
  <c r="V22" i="3"/>
  <c r="S27" i="47"/>
  <c r="I27" i="47"/>
  <c r="W27" i="47" s="1"/>
  <c r="A29" i="43"/>
  <c r="E29" i="43" s="1"/>
  <c r="B30" i="43"/>
  <c r="X26" i="43"/>
  <c r="W26" i="47"/>
  <c r="X25" i="47"/>
  <c r="A26" i="3"/>
  <c r="E26" i="3" s="1"/>
  <c r="B27" i="3"/>
  <c r="W28" i="39" l="1"/>
  <c r="J28" i="39"/>
  <c r="X28" i="39" s="1"/>
  <c r="J27" i="47"/>
  <c r="X27" i="47" s="1"/>
  <c r="B31" i="39"/>
  <c r="A30" i="39"/>
  <c r="E30" i="39" s="1"/>
  <c r="J25" i="3"/>
  <c r="U25" i="3" s="1"/>
  <c r="Y26" i="39"/>
  <c r="K27" i="39"/>
  <c r="I29" i="39"/>
  <c r="S29" i="39"/>
  <c r="J25" i="46"/>
  <c r="X25" i="46" s="1"/>
  <c r="B28" i="46"/>
  <c r="A27" i="46"/>
  <c r="E27" i="46" s="1"/>
  <c r="I26" i="46"/>
  <c r="S26" i="46"/>
  <c r="J27" i="45"/>
  <c r="X27" i="45" s="1"/>
  <c r="A29" i="45"/>
  <c r="E29" i="45" s="1"/>
  <c r="B30" i="45"/>
  <c r="B31" i="44"/>
  <c r="A30" i="44"/>
  <c r="E30" i="44" s="1"/>
  <c r="I28" i="45"/>
  <c r="W28" i="45" s="1"/>
  <c r="S28" i="45"/>
  <c r="S29" i="44"/>
  <c r="I29" i="44"/>
  <c r="W28" i="44"/>
  <c r="J28" i="44"/>
  <c r="X28" i="44" s="1"/>
  <c r="B31" i="43"/>
  <c r="A30" i="43"/>
  <c r="E30" i="43" s="1"/>
  <c r="S29" i="43"/>
  <c r="I29" i="43"/>
  <c r="W29" i="43" s="1"/>
  <c r="V23" i="3"/>
  <c r="K24" i="3"/>
  <c r="I28" i="47"/>
  <c r="S28" i="47"/>
  <c r="A27" i="3"/>
  <c r="E27" i="3" s="1"/>
  <c r="B28" i="3"/>
  <c r="J28" i="43"/>
  <c r="X28" i="43" s="1"/>
  <c r="I26" i="3"/>
  <c r="T26" i="3" s="1"/>
  <c r="P26" i="3"/>
  <c r="A29" i="47"/>
  <c r="E29" i="47" s="1"/>
  <c r="B30" i="47"/>
  <c r="W29" i="39" l="1"/>
  <c r="J29" i="39"/>
  <c r="X29" i="39" s="1"/>
  <c r="K28" i="39"/>
  <c r="Y27" i="39"/>
  <c r="A31" i="39"/>
  <c r="E31" i="39" s="1"/>
  <c r="B32" i="39"/>
  <c r="J28" i="45"/>
  <c r="X28" i="45" s="1"/>
  <c r="S30" i="39"/>
  <c r="I30" i="39"/>
  <c r="W30" i="39" s="1"/>
  <c r="W26" i="46"/>
  <c r="J26" i="46"/>
  <c r="X26" i="46" s="1"/>
  <c r="S27" i="46"/>
  <c r="I27" i="46"/>
  <c r="W27" i="46" s="1"/>
  <c r="A28" i="46"/>
  <c r="E28" i="46" s="1"/>
  <c r="B29" i="46"/>
  <c r="S30" i="44"/>
  <c r="I30" i="44"/>
  <c r="W30" i="44" s="1"/>
  <c r="A31" i="44"/>
  <c r="E31" i="44" s="1"/>
  <c r="B32" i="44"/>
  <c r="J29" i="44"/>
  <c r="X29" i="44" s="1"/>
  <c r="W29" i="44"/>
  <c r="J29" i="43"/>
  <c r="X29" i="43" s="1"/>
  <c r="A30" i="45"/>
  <c r="E30" i="45" s="1"/>
  <c r="B31" i="45"/>
  <c r="S29" i="45"/>
  <c r="I29" i="45"/>
  <c r="P27" i="3"/>
  <c r="I27" i="3"/>
  <c r="T27" i="3" s="1"/>
  <c r="J27" i="3"/>
  <c r="U27" i="3" s="1"/>
  <c r="S30" i="43"/>
  <c r="I30" i="43"/>
  <c r="W30" i="43" s="1"/>
  <c r="I29" i="47"/>
  <c r="W29" i="47" s="1"/>
  <c r="S29" i="47"/>
  <c r="V24" i="3"/>
  <c r="K25" i="3"/>
  <c r="B32" i="43"/>
  <c r="A31" i="43"/>
  <c r="E31" i="43" s="1"/>
  <c r="B31" i="47"/>
  <c r="A30" i="47"/>
  <c r="E30" i="47" s="1"/>
  <c r="W28" i="47"/>
  <c r="J26" i="3"/>
  <c r="U26" i="3" s="1"/>
  <c r="A28" i="3"/>
  <c r="B29" i="3"/>
  <c r="J28" i="47"/>
  <c r="Y28" i="39" l="1"/>
  <c r="K29" i="39"/>
  <c r="B33" i="39"/>
  <c r="A32" i="39"/>
  <c r="E32" i="39" s="1"/>
  <c r="I31" i="39"/>
  <c r="S31" i="39"/>
  <c r="J27" i="46"/>
  <c r="X27" i="46" s="1"/>
  <c r="J30" i="39"/>
  <c r="X30" i="39" s="1"/>
  <c r="A29" i="46"/>
  <c r="E29" i="46" s="1"/>
  <c r="B30" i="46"/>
  <c r="I28" i="46"/>
  <c r="S28" i="46"/>
  <c r="S30" i="45"/>
  <c r="I30" i="45"/>
  <c r="W29" i="45"/>
  <c r="J29" i="45"/>
  <c r="X29" i="45" s="1"/>
  <c r="B33" i="44"/>
  <c r="A32" i="44"/>
  <c r="E32" i="44" s="1"/>
  <c r="J30" i="44"/>
  <c r="X30" i="44" s="1"/>
  <c r="B32" i="45"/>
  <c r="A31" i="45"/>
  <c r="E31" i="45" s="1"/>
  <c r="S31" i="44"/>
  <c r="I31" i="44"/>
  <c r="A29" i="3"/>
  <c r="E29" i="3" s="1"/>
  <c r="B30" i="3"/>
  <c r="A31" i="47"/>
  <c r="E31" i="47" s="1"/>
  <c r="B32" i="47"/>
  <c r="B33" i="43"/>
  <c r="A32" i="43"/>
  <c r="E32" i="43" s="1"/>
  <c r="V25" i="3"/>
  <c r="K26" i="3"/>
  <c r="X28" i="47"/>
  <c r="I30" i="47"/>
  <c r="W30" i="47" s="1"/>
  <c r="S30" i="47"/>
  <c r="S31" i="43"/>
  <c r="I31" i="43"/>
  <c r="W31" i="43" s="1"/>
  <c r="J29" i="47"/>
  <c r="X29" i="47" s="1"/>
  <c r="J30" i="43"/>
  <c r="X30" i="43" s="1"/>
  <c r="S32" i="39" l="1"/>
  <c r="I32" i="39"/>
  <c r="B34" i="39"/>
  <c r="A33" i="39"/>
  <c r="E33" i="39" s="1"/>
  <c r="Y29" i="39"/>
  <c r="K30" i="39"/>
  <c r="W31" i="39"/>
  <c r="J31" i="39"/>
  <c r="X31" i="39" s="1"/>
  <c r="W28" i="46"/>
  <c r="J28" i="46"/>
  <c r="X28" i="46" s="1"/>
  <c r="B31" i="46"/>
  <c r="A30" i="46"/>
  <c r="E30" i="46" s="1"/>
  <c r="S29" i="46"/>
  <c r="I29" i="46"/>
  <c r="J30" i="47"/>
  <c r="X30" i="47" s="1"/>
  <c r="W31" i="44"/>
  <c r="J31" i="44"/>
  <c r="X31" i="44" s="1"/>
  <c r="S31" i="45"/>
  <c r="I31" i="45"/>
  <c r="W31" i="45" s="1"/>
  <c r="A33" i="44"/>
  <c r="E33" i="44" s="1"/>
  <c r="B34" i="44"/>
  <c r="W30" i="45"/>
  <c r="J30" i="45"/>
  <c r="X30" i="45" s="1"/>
  <c r="S32" i="44"/>
  <c r="I32" i="44"/>
  <c r="W32" i="44" s="1"/>
  <c r="A32" i="45"/>
  <c r="E32" i="45" s="1"/>
  <c r="B33" i="45"/>
  <c r="S31" i="47"/>
  <c r="I31" i="47"/>
  <c r="W31" i="47" s="1"/>
  <c r="J31" i="43"/>
  <c r="X31" i="43" s="1"/>
  <c r="I29" i="3"/>
  <c r="T29" i="3" s="1"/>
  <c r="J29" i="3"/>
  <c r="U29" i="3" s="1"/>
  <c r="P29" i="3"/>
  <c r="A32" i="47"/>
  <c r="E32" i="47" s="1"/>
  <c r="B33" i="47"/>
  <c r="I32" i="43"/>
  <c r="W32" i="43" s="1"/>
  <c r="S32" i="43"/>
  <c r="B31" i="3"/>
  <c r="A30" i="3"/>
  <c r="E30" i="3" s="1"/>
  <c r="K27" i="3"/>
  <c r="V26" i="3"/>
  <c r="B34" i="43"/>
  <c r="A33" i="43"/>
  <c r="E33" i="43" s="1"/>
  <c r="I33" i="39" l="1"/>
  <c r="W33" i="39" s="1"/>
  <c r="S33" i="39"/>
  <c r="A34" i="39"/>
  <c r="E34" i="39" s="1"/>
  <c r="B35" i="39"/>
  <c r="J33" i="39"/>
  <c r="X33" i="39" s="1"/>
  <c r="K31" i="39"/>
  <c r="Y30" i="39"/>
  <c r="W32" i="39"/>
  <c r="J32" i="39"/>
  <c r="X32" i="39" s="1"/>
  <c r="S30" i="46"/>
  <c r="I30" i="46"/>
  <c r="W30" i="46" s="1"/>
  <c r="B32" i="46"/>
  <c r="A31" i="46"/>
  <c r="E31" i="46" s="1"/>
  <c r="W29" i="46"/>
  <c r="J29" i="46"/>
  <c r="X29" i="46" s="1"/>
  <c r="J32" i="43"/>
  <c r="X32" i="43" s="1"/>
  <c r="J31" i="45"/>
  <c r="X31" i="45" s="1"/>
  <c r="S33" i="44"/>
  <c r="I33" i="44"/>
  <c r="A34" i="44"/>
  <c r="E34" i="44" s="1"/>
  <c r="B35" i="44"/>
  <c r="B34" i="45"/>
  <c r="A33" i="45"/>
  <c r="E33" i="45" s="1"/>
  <c r="S32" i="45"/>
  <c r="I32" i="45"/>
  <c r="W32" i="45" s="1"/>
  <c r="J32" i="44"/>
  <c r="X32" i="44" s="1"/>
  <c r="K28" i="3"/>
  <c r="V27" i="3"/>
  <c r="P30" i="3"/>
  <c r="I30" i="3"/>
  <c r="T30" i="3" s="1"/>
  <c r="I33" i="43"/>
  <c r="W33" i="43" s="1"/>
  <c r="S33" i="43"/>
  <c r="A31" i="3"/>
  <c r="E31" i="3" s="1"/>
  <c r="B32" i="3"/>
  <c r="B34" i="47"/>
  <c r="A33" i="47"/>
  <c r="E33" i="47" s="1"/>
  <c r="J31" i="47"/>
  <c r="X31" i="47" s="1"/>
  <c r="B35" i="43"/>
  <c r="A34" i="43"/>
  <c r="E34" i="43" s="1"/>
  <c r="I32" i="47"/>
  <c r="W32" i="47" s="1"/>
  <c r="S32" i="47"/>
  <c r="J30" i="46" l="1"/>
  <c r="X30" i="46" s="1"/>
  <c r="A35" i="39"/>
  <c r="E35" i="39" s="1"/>
  <c r="B36" i="39"/>
  <c r="I34" i="39"/>
  <c r="W34" i="39" s="1"/>
  <c r="S34" i="39"/>
  <c r="K32" i="39"/>
  <c r="Y31" i="39"/>
  <c r="S31" i="46"/>
  <c r="I31" i="46"/>
  <c r="B33" i="46"/>
  <c r="A32" i="46"/>
  <c r="E32" i="46" s="1"/>
  <c r="I34" i="44"/>
  <c r="W34" i="44" s="1"/>
  <c r="S34" i="44"/>
  <c r="J32" i="47"/>
  <c r="X32" i="47" s="1"/>
  <c r="I33" i="45"/>
  <c r="W33" i="45" s="1"/>
  <c r="S33" i="45"/>
  <c r="B35" i="45"/>
  <c r="A34" i="45"/>
  <c r="E34" i="45" s="1"/>
  <c r="J32" i="45"/>
  <c r="X32" i="45" s="1"/>
  <c r="B36" i="44"/>
  <c r="A35" i="44"/>
  <c r="E35" i="44" s="1"/>
  <c r="W33" i="44"/>
  <c r="J33" i="44"/>
  <c r="X33" i="44" s="1"/>
  <c r="P31" i="3"/>
  <c r="I31" i="3"/>
  <c r="T31" i="3" s="1"/>
  <c r="S34" i="43"/>
  <c r="I34" i="43"/>
  <c r="W34" i="43" s="1"/>
  <c r="A32" i="3"/>
  <c r="E32" i="3" s="1"/>
  <c r="B33" i="3"/>
  <c r="A35" i="43"/>
  <c r="E35" i="43" s="1"/>
  <c r="B36" i="43"/>
  <c r="J30" i="3"/>
  <c r="U30" i="3" s="1"/>
  <c r="A34" i="47"/>
  <c r="E34" i="47" s="1"/>
  <c r="B35" i="47"/>
  <c r="S33" i="47"/>
  <c r="I33" i="47"/>
  <c r="W33" i="47" s="1"/>
  <c r="J33" i="43"/>
  <c r="X33" i="43" s="1"/>
  <c r="V28" i="3"/>
  <c r="K29" i="3"/>
  <c r="J34" i="44" l="1"/>
  <c r="X34" i="44" s="1"/>
  <c r="J33" i="45"/>
  <c r="X33" i="45" s="1"/>
  <c r="K33" i="39"/>
  <c r="Y32" i="39"/>
  <c r="A36" i="39"/>
  <c r="E36" i="39" s="1"/>
  <c r="B37" i="39"/>
  <c r="J34" i="39"/>
  <c r="X34" i="39" s="1"/>
  <c r="I35" i="39"/>
  <c r="S35" i="39"/>
  <c r="B34" i="46"/>
  <c r="A33" i="46"/>
  <c r="E33" i="46" s="1"/>
  <c r="I32" i="46"/>
  <c r="W32" i="46" s="1"/>
  <c r="S32" i="46"/>
  <c r="W31" i="46"/>
  <c r="J31" i="46"/>
  <c r="X31" i="46" s="1"/>
  <c r="S35" i="44"/>
  <c r="I35" i="44"/>
  <c r="W35" i="44" s="1"/>
  <c r="A35" i="45"/>
  <c r="E35" i="45" s="1"/>
  <c r="B36" i="45"/>
  <c r="S34" i="45"/>
  <c r="I34" i="45"/>
  <c r="A36" i="44"/>
  <c r="E36" i="44" s="1"/>
  <c r="B37" i="44"/>
  <c r="A33" i="3"/>
  <c r="E33" i="3" s="1"/>
  <c r="B34" i="3"/>
  <c r="V29" i="3"/>
  <c r="K30" i="3"/>
  <c r="I34" i="47"/>
  <c r="W34" i="47" s="1"/>
  <c r="S34" i="47"/>
  <c r="J32" i="3"/>
  <c r="U32" i="3" s="1"/>
  <c r="I32" i="3"/>
  <c r="T32" i="3" s="1"/>
  <c r="P32" i="3"/>
  <c r="A35" i="47"/>
  <c r="E35" i="47" s="1"/>
  <c r="B36" i="47"/>
  <c r="J33" i="47"/>
  <c r="X33" i="47" s="1"/>
  <c r="A36" i="43"/>
  <c r="E36" i="43" s="1"/>
  <c r="B37" i="43"/>
  <c r="J31" i="3"/>
  <c r="U31" i="3" s="1"/>
  <c r="I35" i="43"/>
  <c r="W35" i="43" s="1"/>
  <c r="S35" i="43"/>
  <c r="J34" i="43"/>
  <c r="X34" i="43" s="1"/>
  <c r="A37" i="39" l="1"/>
  <c r="E37" i="39" s="1"/>
  <c r="B38" i="39"/>
  <c r="S36" i="39"/>
  <c r="I36" i="39"/>
  <c r="W36" i="39" s="1"/>
  <c r="W35" i="39"/>
  <c r="J35" i="39"/>
  <c r="X35" i="39" s="1"/>
  <c r="Y33" i="39"/>
  <c r="K34" i="39"/>
  <c r="I33" i="46"/>
  <c r="W33" i="46" s="1"/>
  <c r="S33" i="46"/>
  <c r="J32" i="46"/>
  <c r="X32" i="46" s="1"/>
  <c r="B35" i="46"/>
  <c r="A34" i="46"/>
  <c r="E34" i="46" s="1"/>
  <c r="I35" i="45"/>
  <c r="W35" i="45" s="1"/>
  <c r="S35" i="45"/>
  <c r="W34" i="45"/>
  <c r="J34" i="45"/>
  <c r="X34" i="45" s="1"/>
  <c r="J35" i="44"/>
  <c r="X35" i="44" s="1"/>
  <c r="I36" i="44"/>
  <c r="W36" i="44" s="1"/>
  <c r="S36" i="44"/>
  <c r="A37" i="44"/>
  <c r="E37" i="44" s="1"/>
  <c r="B38" i="44"/>
  <c r="B37" i="45"/>
  <c r="A36" i="45"/>
  <c r="E36" i="45" s="1"/>
  <c r="S36" i="43"/>
  <c r="I36" i="43"/>
  <c r="W36" i="43" s="1"/>
  <c r="V30" i="3"/>
  <c r="K31" i="3"/>
  <c r="B37" i="47"/>
  <c r="A36" i="47"/>
  <c r="E36" i="47" s="1"/>
  <c r="J34" i="47"/>
  <c r="X34" i="47" s="1"/>
  <c r="A34" i="3"/>
  <c r="E34" i="3" s="1"/>
  <c r="B35" i="3"/>
  <c r="J35" i="43"/>
  <c r="X35" i="43" s="1"/>
  <c r="A37" i="43"/>
  <c r="E37" i="43" s="1"/>
  <c r="B38" i="43"/>
  <c r="I35" i="47"/>
  <c r="W35" i="47" s="1"/>
  <c r="S35" i="47"/>
  <c r="I33" i="3"/>
  <c r="T33" i="3" s="1"/>
  <c r="P33" i="3"/>
  <c r="J33" i="46" l="1"/>
  <c r="X33" i="46" s="1"/>
  <c r="A38" i="39"/>
  <c r="E38" i="39" s="1"/>
  <c r="B39" i="39"/>
  <c r="K35" i="39"/>
  <c r="Y34" i="39"/>
  <c r="J36" i="39"/>
  <c r="X36" i="39" s="1"/>
  <c r="S37" i="39"/>
  <c r="I37" i="39"/>
  <c r="S34" i="46"/>
  <c r="I34" i="46"/>
  <c r="W34" i="46" s="1"/>
  <c r="J36" i="43"/>
  <c r="X36" i="43" s="1"/>
  <c r="J36" i="44"/>
  <c r="X36" i="44" s="1"/>
  <c r="J35" i="45"/>
  <c r="X35" i="45" s="1"/>
  <c r="A35" i="46"/>
  <c r="E35" i="46" s="1"/>
  <c r="B36" i="46"/>
  <c r="J35" i="47"/>
  <c r="X35" i="47" s="1"/>
  <c r="S36" i="45"/>
  <c r="I36" i="45"/>
  <c r="W36" i="45" s="1"/>
  <c r="A37" i="45"/>
  <c r="E37" i="45" s="1"/>
  <c r="B38" i="45"/>
  <c r="B39" i="44"/>
  <c r="A38" i="44"/>
  <c r="E38" i="44" s="1"/>
  <c r="I37" i="44"/>
  <c r="W37" i="44" s="1"/>
  <c r="S37" i="44"/>
  <c r="P34" i="3"/>
  <c r="I34" i="3"/>
  <c r="T34" i="3" s="1"/>
  <c r="J33" i="3"/>
  <c r="U33" i="3" s="1"/>
  <c r="S36" i="47"/>
  <c r="I36" i="47"/>
  <c r="W36" i="47" s="1"/>
  <c r="K32" i="3"/>
  <c r="V31" i="3"/>
  <c r="I37" i="43"/>
  <c r="W37" i="43" s="1"/>
  <c r="S37" i="43"/>
  <c r="A38" i="43"/>
  <c r="E38" i="43" s="1"/>
  <c r="B39" i="43"/>
  <c r="A35" i="3"/>
  <c r="E35" i="3" s="1"/>
  <c r="B36" i="3"/>
  <c r="A37" i="47"/>
  <c r="E37" i="47" s="1"/>
  <c r="B38" i="47"/>
  <c r="W37" i="39" l="1"/>
  <c r="J37" i="39"/>
  <c r="X37" i="39" s="1"/>
  <c r="K36" i="39"/>
  <c r="Y35" i="39"/>
  <c r="B40" i="39"/>
  <c r="A39" i="39"/>
  <c r="E39" i="39" s="1"/>
  <c r="S38" i="39"/>
  <c r="I38" i="39"/>
  <c r="W38" i="39" s="1"/>
  <c r="I35" i="46"/>
  <c r="W35" i="46" s="1"/>
  <c r="S35" i="46"/>
  <c r="J37" i="43"/>
  <c r="X37" i="43" s="1"/>
  <c r="J36" i="47"/>
  <c r="X36" i="47" s="1"/>
  <c r="B37" i="46"/>
  <c r="A36" i="46"/>
  <c r="E36" i="46" s="1"/>
  <c r="J34" i="46"/>
  <c r="X34" i="46" s="1"/>
  <c r="J37" i="44"/>
  <c r="X37" i="44" s="1"/>
  <c r="S38" i="44"/>
  <c r="I38" i="44"/>
  <c r="W38" i="44" s="1"/>
  <c r="B39" i="45"/>
  <c r="A38" i="45"/>
  <c r="E38" i="45" s="1"/>
  <c r="S37" i="45"/>
  <c r="I37" i="45"/>
  <c r="W37" i="45" s="1"/>
  <c r="B40" i="44"/>
  <c r="A39" i="44"/>
  <c r="E39" i="44" s="1"/>
  <c r="J36" i="45"/>
  <c r="X36" i="45" s="1"/>
  <c r="A38" i="47"/>
  <c r="E38" i="47" s="1"/>
  <c r="B39" i="47"/>
  <c r="B40" i="43"/>
  <c r="A39" i="43"/>
  <c r="E39" i="43" s="1"/>
  <c r="K33" i="3"/>
  <c r="V32" i="3"/>
  <c r="S38" i="43"/>
  <c r="I38" i="43"/>
  <c r="W38" i="43" s="1"/>
  <c r="P35" i="3"/>
  <c r="I35" i="3"/>
  <c r="T35" i="3" s="1"/>
  <c r="S37" i="47"/>
  <c r="I37" i="47"/>
  <c r="W37" i="47" s="1"/>
  <c r="A36" i="3"/>
  <c r="E36" i="3" s="1"/>
  <c r="B37" i="3"/>
  <c r="J34" i="3"/>
  <c r="U34" i="3" s="1"/>
  <c r="J35" i="3" l="1"/>
  <c r="U35" i="3" s="1"/>
  <c r="K37" i="39"/>
  <c r="Y36" i="39"/>
  <c r="I39" i="39"/>
  <c r="W39" i="39" s="1"/>
  <c r="S39" i="39"/>
  <c r="B41" i="39"/>
  <c r="A40" i="39"/>
  <c r="E40" i="39" s="1"/>
  <c r="J38" i="39"/>
  <c r="X38" i="39" s="1"/>
  <c r="S36" i="46"/>
  <c r="I36" i="46"/>
  <c r="W36" i="46" s="1"/>
  <c r="A37" i="46"/>
  <c r="E37" i="46" s="1"/>
  <c r="B38" i="46"/>
  <c r="J35" i="46"/>
  <c r="X35" i="46" s="1"/>
  <c r="J37" i="47"/>
  <c r="X37" i="47" s="1"/>
  <c r="J38" i="43"/>
  <c r="X38" i="43" s="1"/>
  <c r="B40" i="45"/>
  <c r="A39" i="45"/>
  <c r="E39" i="45" s="1"/>
  <c r="I39" i="44"/>
  <c r="S39" i="44"/>
  <c r="J37" i="45"/>
  <c r="X37" i="45" s="1"/>
  <c r="B41" i="44"/>
  <c r="A40" i="44"/>
  <c r="E40" i="44" s="1"/>
  <c r="I38" i="45"/>
  <c r="S38" i="45"/>
  <c r="J38" i="44"/>
  <c r="X38" i="44" s="1"/>
  <c r="S39" i="43"/>
  <c r="I39" i="43"/>
  <c r="W39" i="43" s="1"/>
  <c r="V33" i="3"/>
  <c r="K34" i="3"/>
  <c r="A40" i="43"/>
  <c r="E40" i="43" s="1"/>
  <c r="B41" i="43"/>
  <c r="S38" i="47"/>
  <c r="I38" i="47"/>
  <c r="W38" i="47" s="1"/>
  <c r="A37" i="3"/>
  <c r="E37" i="3" s="1"/>
  <c r="B38" i="3"/>
  <c r="J36" i="3"/>
  <c r="U36" i="3" s="1"/>
  <c r="P36" i="3"/>
  <c r="A39" i="47"/>
  <c r="E39" i="47" s="1"/>
  <c r="B40" i="47"/>
  <c r="S40" i="39" l="1"/>
  <c r="I40" i="39"/>
  <c r="A41" i="39"/>
  <c r="E41" i="39" s="1"/>
  <c r="B42" i="39"/>
  <c r="J39" i="39"/>
  <c r="X39" i="39" s="1"/>
  <c r="K38" i="39"/>
  <c r="Y37" i="39"/>
  <c r="S37" i="46"/>
  <c r="I37" i="46"/>
  <c r="W37" i="46" s="1"/>
  <c r="J36" i="46"/>
  <c r="X36" i="46" s="1"/>
  <c r="A38" i="46"/>
  <c r="E38" i="46" s="1"/>
  <c r="B39" i="46"/>
  <c r="J38" i="47"/>
  <c r="X38" i="47" s="1"/>
  <c r="B42" i="44"/>
  <c r="A41" i="44"/>
  <c r="E41" i="44" s="1"/>
  <c r="W38" i="45"/>
  <c r="J38" i="45"/>
  <c r="X38" i="45" s="1"/>
  <c r="W39" i="44"/>
  <c r="J39" i="44"/>
  <c r="X39" i="44" s="1"/>
  <c r="I39" i="45"/>
  <c r="W39" i="45" s="1"/>
  <c r="S39" i="45"/>
  <c r="I40" i="44"/>
  <c r="S40" i="44"/>
  <c r="B41" i="45"/>
  <c r="A40" i="45"/>
  <c r="E40" i="45" s="1"/>
  <c r="I39" i="47"/>
  <c r="W39" i="47" s="1"/>
  <c r="S39" i="47"/>
  <c r="A41" i="43"/>
  <c r="E41" i="43" s="1"/>
  <c r="B42" i="43"/>
  <c r="B41" i="47"/>
  <c r="A40" i="47"/>
  <c r="E40" i="47" s="1"/>
  <c r="A38" i="3"/>
  <c r="E38" i="3" s="1"/>
  <c r="B39" i="3"/>
  <c r="I37" i="3"/>
  <c r="T37" i="3" s="1"/>
  <c r="P37" i="3"/>
  <c r="I40" i="43"/>
  <c r="W40" i="43" s="1"/>
  <c r="S40" i="43"/>
  <c r="J39" i="43"/>
  <c r="X39" i="43" s="1"/>
  <c r="V34" i="3"/>
  <c r="K35" i="3"/>
  <c r="A42" i="39" l="1"/>
  <c r="E42" i="39" s="1"/>
  <c r="B43" i="39"/>
  <c r="I41" i="39"/>
  <c r="W41" i="39" s="1"/>
  <c r="S41" i="39"/>
  <c r="J37" i="3"/>
  <c r="U37" i="3" s="1"/>
  <c r="K39" i="39"/>
  <c r="Y38" i="39"/>
  <c r="W40" i="39"/>
  <c r="J40" i="39"/>
  <c r="X40" i="39" s="1"/>
  <c r="A39" i="46"/>
  <c r="E39" i="46" s="1"/>
  <c r="B40" i="46"/>
  <c r="J37" i="46"/>
  <c r="X37" i="46" s="1"/>
  <c r="S38" i="46"/>
  <c r="I38" i="46"/>
  <c r="W38" i="46" s="1"/>
  <c r="J39" i="47"/>
  <c r="X39" i="47" s="1"/>
  <c r="J39" i="45"/>
  <c r="X39" i="45" s="1"/>
  <c r="A42" i="44"/>
  <c r="E42" i="44" s="1"/>
  <c r="B43" i="44"/>
  <c r="W40" i="44"/>
  <c r="J40" i="44"/>
  <c r="X40" i="44" s="1"/>
  <c r="S40" i="45"/>
  <c r="I40" i="45"/>
  <c r="W40" i="45" s="1"/>
  <c r="J40" i="43"/>
  <c r="X40" i="43" s="1"/>
  <c r="B42" i="45"/>
  <c r="A41" i="45"/>
  <c r="E41" i="45" s="1"/>
  <c r="I41" i="44"/>
  <c r="S41" i="44"/>
  <c r="S41" i="43"/>
  <c r="I41" i="43"/>
  <c r="W41" i="43" s="1"/>
  <c r="V35" i="3"/>
  <c r="K36" i="3"/>
  <c r="A39" i="3"/>
  <c r="E39" i="3" s="1"/>
  <c r="B40" i="3"/>
  <c r="B42" i="47"/>
  <c r="A41" i="47"/>
  <c r="E41" i="47" s="1"/>
  <c r="I38" i="3"/>
  <c r="T38" i="3" s="1"/>
  <c r="P38" i="3"/>
  <c r="I40" i="47"/>
  <c r="W40" i="47" s="1"/>
  <c r="S40" i="47"/>
  <c r="A42" i="43"/>
  <c r="E42" i="43" s="1"/>
  <c r="B43" i="43"/>
  <c r="J38" i="46" l="1"/>
  <c r="X38" i="46" s="1"/>
  <c r="J38" i="3"/>
  <c r="U38" i="3" s="1"/>
  <c r="J41" i="39"/>
  <c r="X41" i="39" s="1"/>
  <c r="Y39" i="39"/>
  <c r="K40" i="39"/>
  <c r="B44" i="39"/>
  <c r="A43" i="39"/>
  <c r="E43" i="39" s="1"/>
  <c r="S42" i="39"/>
  <c r="I42" i="39"/>
  <c r="B41" i="46"/>
  <c r="A40" i="46"/>
  <c r="E40" i="46" s="1"/>
  <c r="S39" i="46"/>
  <c r="I39" i="46"/>
  <c r="J40" i="47"/>
  <c r="X40" i="47" s="1"/>
  <c r="S42" i="44"/>
  <c r="I42" i="44"/>
  <c r="W42" i="44" s="1"/>
  <c r="B43" i="45"/>
  <c r="A42" i="45"/>
  <c r="E42" i="45" s="1"/>
  <c r="W41" i="44"/>
  <c r="J41" i="44"/>
  <c r="X41" i="44" s="1"/>
  <c r="I41" i="45"/>
  <c r="W41" i="45" s="1"/>
  <c r="S41" i="45"/>
  <c r="J40" i="45"/>
  <c r="X40" i="45" s="1"/>
  <c r="B44" i="44"/>
  <c r="A43" i="44"/>
  <c r="E43" i="44" s="1"/>
  <c r="I39" i="3"/>
  <c r="T39" i="3" s="1"/>
  <c r="P39" i="3"/>
  <c r="I41" i="47"/>
  <c r="W41" i="47" s="1"/>
  <c r="S41" i="47"/>
  <c r="J41" i="43"/>
  <c r="X41" i="43" s="1"/>
  <c r="B44" i="43"/>
  <c r="A43" i="43"/>
  <c r="E43" i="43" s="1"/>
  <c r="A42" i="47"/>
  <c r="E42" i="47" s="1"/>
  <c r="B43" i="47"/>
  <c r="S42" i="43"/>
  <c r="I42" i="43"/>
  <c r="W42" i="43" s="1"/>
  <c r="A40" i="3"/>
  <c r="E40" i="3" s="1"/>
  <c r="B41" i="3"/>
  <c r="V36" i="3"/>
  <c r="K37" i="3"/>
  <c r="W42" i="39" l="1"/>
  <c r="J42" i="39"/>
  <c r="X42" i="39" s="1"/>
  <c r="K41" i="39"/>
  <c r="Y40" i="39"/>
  <c r="S43" i="39"/>
  <c r="I43" i="39"/>
  <c r="B45" i="39"/>
  <c r="A44" i="39"/>
  <c r="E44" i="39" s="1"/>
  <c r="W39" i="46"/>
  <c r="J39" i="46"/>
  <c r="X39" i="46" s="1"/>
  <c r="S40" i="46"/>
  <c r="I40" i="46"/>
  <c r="A41" i="46"/>
  <c r="E41" i="46" s="1"/>
  <c r="B42" i="46"/>
  <c r="I42" i="45"/>
  <c r="W42" i="45" s="1"/>
  <c r="S42" i="45"/>
  <c r="A43" i="45"/>
  <c r="E43" i="45" s="1"/>
  <c r="B44" i="45"/>
  <c r="S43" i="44"/>
  <c r="I43" i="44"/>
  <c r="J42" i="43"/>
  <c r="X42" i="43" s="1"/>
  <c r="A44" i="44"/>
  <c r="E44" i="44" s="1"/>
  <c r="B45" i="44"/>
  <c r="J41" i="45"/>
  <c r="X41" i="45" s="1"/>
  <c r="J42" i="44"/>
  <c r="X42" i="44" s="1"/>
  <c r="V37" i="3"/>
  <c r="K38" i="3"/>
  <c r="I42" i="47"/>
  <c r="W42" i="47" s="1"/>
  <c r="S42" i="47"/>
  <c r="I43" i="43"/>
  <c r="W43" i="43" s="1"/>
  <c r="S43" i="43"/>
  <c r="A44" i="43"/>
  <c r="E44" i="43" s="1"/>
  <c r="B45" i="43"/>
  <c r="J41" i="47"/>
  <c r="X41" i="47" s="1"/>
  <c r="J39" i="3"/>
  <c r="U39" i="3" s="1"/>
  <c r="P40" i="3"/>
  <c r="I40" i="3"/>
  <c r="T40" i="3" s="1"/>
  <c r="J40" i="3"/>
  <c r="U40" i="3" s="1"/>
  <c r="A41" i="3"/>
  <c r="B42" i="3"/>
  <c r="B44" i="47"/>
  <c r="A43" i="47"/>
  <c r="E43" i="47" s="1"/>
  <c r="J42" i="45" l="1"/>
  <c r="X42" i="45" s="1"/>
  <c r="S44" i="39"/>
  <c r="I44" i="39"/>
  <c r="W44" i="39" s="1"/>
  <c r="A45" i="39"/>
  <c r="E45" i="39" s="1"/>
  <c r="B46" i="39"/>
  <c r="Y41" i="39"/>
  <c r="K42" i="39"/>
  <c r="W43" i="39"/>
  <c r="J43" i="39"/>
  <c r="X43" i="39" s="1"/>
  <c r="W40" i="46"/>
  <c r="J40" i="46"/>
  <c r="X40" i="46" s="1"/>
  <c r="A42" i="46"/>
  <c r="E42" i="46" s="1"/>
  <c r="B43" i="46"/>
  <c r="S41" i="46"/>
  <c r="I41" i="46"/>
  <c r="W41" i="46" s="1"/>
  <c r="J43" i="43"/>
  <c r="X43" i="43" s="1"/>
  <c r="J42" i="47"/>
  <c r="X42" i="47" s="1"/>
  <c r="B46" i="44"/>
  <c r="A45" i="44"/>
  <c r="E45" i="44" s="1"/>
  <c r="W43" i="44"/>
  <c r="J43" i="44"/>
  <c r="X43" i="44" s="1"/>
  <c r="S44" i="44"/>
  <c r="I44" i="44"/>
  <c r="W44" i="44" s="1"/>
  <c r="A44" i="45"/>
  <c r="E44" i="45" s="1"/>
  <c r="B45" i="45"/>
  <c r="I43" i="45"/>
  <c r="W43" i="45" s="1"/>
  <c r="S43" i="45"/>
  <c r="B46" i="43"/>
  <c r="A45" i="43"/>
  <c r="E45" i="43" s="1"/>
  <c r="A42" i="3"/>
  <c r="B43" i="3"/>
  <c r="S43" i="47"/>
  <c r="I43" i="47"/>
  <c r="W43" i="47" s="1"/>
  <c r="A44" i="47"/>
  <c r="E44" i="47" s="1"/>
  <c r="B45" i="47"/>
  <c r="S44" i="43"/>
  <c r="I44" i="43"/>
  <c r="W44" i="43" s="1"/>
  <c r="K39" i="3"/>
  <c r="V38" i="3"/>
  <c r="J44" i="39" l="1"/>
  <c r="X44" i="39" s="1"/>
  <c r="I45" i="39"/>
  <c r="S45" i="39"/>
  <c r="Y42" i="39"/>
  <c r="K43" i="39"/>
  <c r="B47" i="39"/>
  <c r="A46" i="39"/>
  <c r="E46" i="39" s="1"/>
  <c r="I42" i="46"/>
  <c r="S42" i="46"/>
  <c r="B44" i="46"/>
  <c r="A43" i="46"/>
  <c r="E43" i="46" s="1"/>
  <c r="J41" i="46"/>
  <c r="X41" i="46" s="1"/>
  <c r="J44" i="43"/>
  <c r="X44" i="43" s="1"/>
  <c r="J43" i="45"/>
  <c r="X43" i="45" s="1"/>
  <c r="J44" i="44"/>
  <c r="X44" i="44" s="1"/>
  <c r="B46" i="45"/>
  <c r="A45" i="45"/>
  <c r="E45" i="45" s="1"/>
  <c r="S44" i="45"/>
  <c r="I44" i="45"/>
  <c r="W44" i="45" s="1"/>
  <c r="S45" i="44"/>
  <c r="I45" i="44"/>
  <c r="A46" i="44"/>
  <c r="E46" i="44" s="1"/>
  <c r="B47" i="44"/>
  <c r="A45" i="47"/>
  <c r="E45" i="47" s="1"/>
  <c r="B46" i="47"/>
  <c r="J43" i="47"/>
  <c r="X43" i="47" s="1"/>
  <c r="A43" i="3"/>
  <c r="B44" i="3"/>
  <c r="B47" i="43"/>
  <c r="A46" i="43"/>
  <c r="E46" i="43" s="1"/>
  <c r="K40" i="3"/>
  <c r="V39" i="3"/>
  <c r="S44" i="47"/>
  <c r="I44" i="47"/>
  <c r="W44" i="47" s="1"/>
  <c r="S45" i="43"/>
  <c r="I45" i="43"/>
  <c r="W45" i="43" s="1"/>
  <c r="K44" i="39" l="1"/>
  <c r="Y43" i="39"/>
  <c r="S46" i="39"/>
  <c r="I46" i="39"/>
  <c r="W46" i="39" s="1"/>
  <c r="A47" i="39"/>
  <c r="E47" i="39" s="1"/>
  <c r="B48" i="39"/>
  <c r="W45" i="39"/>
  <c r="J45" i="39"/>
  <c r="X45" i="39" s="1"/>
  <c r="A44" i="46"/>
  <c r="E44" i="46" s="1"/>
  <c r="B45" i="46"/>
  <c r="I43" i="46"/>
  <c r="W43" i="46" s="1"/>
  <c r="S43" i="46"/>
  <c r="W42" i="46"/>
  <c r="J42" i="46"/>
  <c r="X42" i="46" s="1"/>
  <c r="A47" i="44"/>
  <c r="E47" i="44" s="1"/>
  <c r="B48" i="44"/>
  <c r="S45" i="45"/>
  <c r="I45" i="45"/>
  <c r="W45" i="45" s="1"/>
  <c r="S46" i="44"/>
  <c r="I46" i="44"/>
  <c r="W46" i="44" s="1"/>
  <c r="W45" i="44"/>
  <c r="J45" i="44"/>
  <c r="X45" i="44" s="1"/>
  <c r="B47" i="45"/>
  <c r="A46" i="45"/>
  <c r="E46" i="45" s="1"/>
  <c r="J44" i="45"/>
  <c r="X44" i="45" s="1"/>
  <c r="S45" i="47"/>
  <c r="I45" i="47"/>
  <c r="W45" i="47" s="1"/>
  <c r="I46" i="43"/>
  <c r="W46" i="43" s="1"/>
  <c r="S46" i="43"/>
  <c r="B47" i="47"/>
  <c r="A46" i="47"/>
  <c r="E46" i="47" s="1"/>
  <c r="K41" i="3"/>
  <c r="V40" i="3"/>
  <c r="A44" i="3"/>
  <c r="B45" i="3"/>
  <c r="J45" i="43"/>
  <c r="X45" i="43" s="1"/>
  <c r="J44" i="47"/>
  <c r="X44" i="47" s="1"/>
  <c r="A47" i="43"/>
  <c r="E47" i="43" s="1"/>
  <c r="B48" i="43"/>
  <c r="J43" i="46" l="1"/>
  <c r="X43" i="46" s="1"/>
  <c r="B49" i="39"/>
  <c r="A48" i="39"/>
  <c r="E48" i="39" s="1"/>
  <c r="I47" i="39"/>
  <c r="S47" i="39"/>
  <c r="K45" i="39"/>
  <c r="Y44" i="39"/>
  <c r="J46" i="39"/>
  <c r="X46" i="39" s="1"/>
  <c r="J45" i="45"/>
  <c r="X45" i="45" s="1"/>
  <c r="A45" i="46"/>
  <c r="E45" i="46" s="1"/>
  <c r="B46" i="46"/>
  <c r="S44" i="46"/>
  <c r="I44" i="46"/>
  <c r="W44" i="46" s="1"/>
  <c r="J45" i="47"/>
  <c r="X45" i="47" s="1"/>
  <c r="I46" i="45"/>
  <c r="W46" i="45" s="1"/>
  <c r="S46" i="45"/>
  <c r="A47" i="45"/>
  <c r="E47" i="45" s="1"/>
  <c r="B48" i="45"/>
  <c r="J46" i="44"/>
  <c r="X46" i="44" s="1"/>
  <c r="A48" i="44"/>
  <c r="E48" i="44" s="1"/>
  <c r="B49" i="44"/>
  <c r="I47" i="44"/>
  <c r="S47" i="44"/>
  <c r="A45" i="3"/>
  <c r="E45" i="3" s="1"/>
  <c r="B46" i="3"/>
  <c r="A46" i="3" s="1"/>
  <c r="E46" i="3" s="1"/>
  <c r="K42" i="3"/>
  <c r="V41" i="3"/>
  <c r="I46" i="47"/>
  <c r="W46" i="47" s="1"/>
  <c r="S46" i="47"/>
  <c r="J46" i="43"/>
  <c r="X46" i="43" s="1"/>
  <c r="B49" i="43"/>
  <c r="A48" i="43"/>
  <c r="E48" i="43" s="1"/>
  <c r="I47" i="43"/>
  <c r="W47" i="43" s="1"/>
  <c r="S47" i="43"/>
  <c r="B48" i="47"/>
  <c r="A47" i="47"/>
  <c r="E47" i="47" s="1"/>
  <c r="W47" i="39" l="1"/>
  <c r="J47" i="39"/>
  <c r="X47" i="39" s="1"/>
  <c r="I48" i="39"/>
  <c r="S48" i="39"/>
  <c r="Y45" i="39"/>
  <c r="K46" i="39"/>
  <c r="A49" i="39"/>
  <c r="E49" i="39" s="1"/>
  <c r="B50" i="39"/>
  <c r="A50" i="39" s="1"/>
  <c r="E50" i="39" s="1"/>
  <c r="B47" i="46"/>
  <c r="A46" i="46"/>
  <c r="E46" i="46" s="1"/>
  <c r="I45" i="46"/>
  <c r="S45" i="46"/>
  <c r="J47" i="43"/>
  <c r="X47" i="43" s="1"/>
  <c r="J44" i="46"/>
  <c r="X44" i="46" s="1"/>
  <c r="J46" i="45"/>
  <c r="X46" i="45" s="1"/>
  <c r="S47" i="45"/>
  <c r="I47" i="45"/>
  <c r="A49" i="44"/>
  <c r="E49" i="44" s="1"/>
  <c r="B50" i="44"/>
  <c r="A50" i="44" s="1"/>
  <c r="E50" i="44" s="1"/>
  <c r="W47" i="44"/>
  <c r="J47" i="44"/>
  <c r="X47" i="44" s="1"/>
  <c r="S48" i="44"/>
  <c r="I48" i="44"/>
  <c r="W48" i="44" s="1"/>
  <c r="B49" i="45"/>
  <c r="A48" i="45"/>
  <c r="E48" i="45" s="1"/>
  <c r="I45" i="3"/>
  <c r="T45" i="3" s="1"/>
  <c r="P45" i="3"/>
  <c r="J46" i="47"/>
  <c r="X46" i="47" s="1"/>
  <c r="I48" i="43"/>
  <c r="W48" i="43" s="1"/>
  <c r="S48" i="43"/>
  <c r="K43" i="3"/>
  <c r="V42" i="3"/>
  <c r="B49" i="47"/>
  <c r="A48" i="47"/>
  <c r="E48" i="47" s="1"/>
  <c r="S47" i="47"/>
  <c r="I47" i="47"/>
  <c r="W47" i="47" s="1"/>
  <c r="B50" i="43"/>
  <c r="A50" i="43" s="1"/>
  <c r="E50" i="43" s="1"/>
  <c r="A49" i="43"/>
  <c r="E49" i="43" s="1"/>
  <c r="P46" i="3"/>
  <c r="I46" i="3"/>
  <c r="E48" i="3"/>
  <c r="W47" i="45" l="1"/>
  <c r="J47" i="45"/>
  <c r="X47" i="45" s="1"/>
  <c r="S50" i="39"/>
  <c r="I50" i="39"/>
  <c r="I49" i="39"/>
  <c r="J49" i="39" s="1"/>
  <c r="X49" i="39" s="1"/>
  <c r="E52" i="39"/>
  <c r="S49" i="39"/>
  <c r="W48" i="39"/>
  <c r="J48" i="39"/>
  <c r="X48" i="39" s="1"/>
  <c r="K47" i="39"/>
  <c r="Y46" i="39"/>
  <c r="W45" i="46"/>
  <c r="J45" i="46"/>
  <c r="X45" i="46" s="1"/>
  <c r="S46" i="46"/>
  <c r="I46" i="46"/>
  <c r="W46" i="46" s="1"/>
  <c r="B48" i="46"/>
  <c r="A47" i="46"/>
  <c r="E47" i="46" s="1"/>
  <c r="S50" i="44"/>
  <c r="I50" i="44"/>
  <c r="I48" i="45"/>
  <c r="W48" i="45" s="1"/>
  <c r="S48" i="45"/>
  <c r="J48" i="44"/>
  <c r="X48" i="44" s="1"/>
  <c r="E52" i="44"/>
  <c r="S49" i="44"/>
  <c r="I49" i="44"/>
  <c r="W49" i="44" s="1"/>
  <c r="B50" i="45"/>
  <c r="A50" i="45" s="1"/>
  <c r="E50" i="45" s="1"/>
  <c r="A49" i="45"/>
  <c r="E49" i="45" s="1"/>
  <c r="T46" i="3"/>
  <c r="I48" i="3"/>
  <c r="S49" i="43"/>
  <c r="I49" i="43"/>
  <c r="W49" i="43" s="1"/>
  <c r="J46" i="3"/>
  <c r="I48" i="47"/>
  <c r="W48" i="47" s="1"/>
  <c r="S48" i="47"/>
  <c r="V43" i="3"/>
  <c r="K44" i="3"/>
  <c r="J48" i="43"/>
  <c r="X48" i="43" s="1"/>
  <c r="S50" i="43"/>
  <c r="I50" i="43"/>
  <c r="E52" i="43"/>
  <c r="P47" i="3"/>
  <c r="P48" i="3"/>
  <c r="J47" i="47"/>
  <c r="X47" i="47" s="1"/>
  <c r="B50" i="47"/>
  <c r="A50" i="47" s="1"/>
  <c r="E50" i="47" s="1"/>
  <c r="A49" i="47"/>
  <c r="E49" i="47" s="1"/>
  <c r="J45" i="3"/>
  <c r="U45" i="3" s="1"/>
  <c r="K48" i="39" l="1"/>
  <c r="Y47" i="39"/>
  <c r="S52" i="39"/>
  <c r="S51" i="39"/>
  <c r="W49" i="39"/>
  <c r="I52" i="39"/>
  <c r="J50" i="39"/>
  <c r="X50" i="39" s="1"/>
  <c r="W50" i="39"/>
  <c r="S47" i="46"/>
  <c r="I47" i="46"/>
  <c r="W47" i="46" s="1"/>
  <c r="A48" i="46"/>
  <c r="E48" i="46" s="1"/>
  <c r="B49" i="46"/>
  <c r="J46" i="46"/>
  <c r="X46" i="46" s="1"/>
  <c r="J49" i="44"/>
  <c r="X49" i="44" s="1"/>
  <c r="I52" i="44"/>
  <c r="W52" i="44" s="1"/>
  <c r="S50" i="45"/>
  <c r="I50" i="45"/>
  <c r="W50" i="45" s="1"/>
  <c r="S49" i="45"/>
  <c r="I49" i="45"/>
  <c r="J48" i="45"/>
  <c r="X48" i="45" s="1"/>
  <c r="S52" i="44"/>
  <c r="S51" i="44"/>
  <c r="J50" i="44"/>
  <c r="W50" i="44"/>
  <c r="E52" i="45"/>
  <c r="I49" i="47"/>
  <c r="W49" i="47" s="1"/>
  <c r="S49" i="47"/>
  <c r="W50" i="43"/>
  <c r="I52" i="43"/>
  <c r="U46" i="3"/>
  <c r="J48" i="3"/>
  <c r="U47" i="3" s="1"/>
  <c r="T47" i="3"/>
  <c r="T48" i="3"/>
  <c r="S50" i="47"/>
  <c r="I50" i="47"/>
  <c r="J50" i="47" s="1"/>
  <c r="E52" i="47"/>
  <c r="J50" i="43"/>
  <c r="S52" i="43"/>
  <c r="S51" i="43"/>
  <c r="V44" i="3"/>
  <c r="K45" i="3"/>
  <c r="J48" i="47"/>
  <c r="X48" i="47" s="1"/>
  <c r="J49" i="43"/>
  <c r="X49" i="43" s="1"/>
  <c r="W52" i="39" l="1"/>
  <c r="W51" i="39"/>
  <c r="J52" i="39"/>
  <c r="X51" i="39" s="1"/>
  <c r="K49" i="39"/>
  <c r="Y48" i="39"/>
  <c r="W51" i="44"/>
  <c r="I48" i="46"/>
  <c r="S48" i="46"/>
  <c r="J47" i="46"/>
  <c r="X47" i="46" s="1"/>
  <c r="B50" i="46"/>
  <c r="A50" i="46" s="1"/>
  <c r="E50" i="46" s="1"/>
  <c r="A49" i="46"/>
  <c r="E49" i="46" s="1"/>
  <c r="J49" i="47"/>
  <c r="X49" i="47" s="1"/>
  <c r="S52" i="45"/>
  <c r="S51" i="45"/>
  <c r="X50" i="44"/>
  <c r="J52" i="44"/>
  <c r="X51" i="44" s="1"/>
  <c r="W49" i="45"/>
  <c r="I52" i="45"/>
  <c r="J49" i="45"/>
  <c r="J50" i="45"/>
  <c r="X50" i="45" s="1"/>
  <c r="V45" i="3"/>
  <c r="K46" i="3"/>
  <c r="X50" i="43"/>
  <c r="J52" i="43"/>
  <c r="X51" i="43" s="1"/>
  <c r="S51" i="47"/>
  <c r="S52" i="47"/>
  <c r="U48" i="3"/>
  <c r="U49" i="3"/>
  <c r="U50" i="3" s="1"/>
  <c r="W50" i="47"/>
  <c r="I52" i="47"/>
  <c r="X50" i="47"/>
  <c r="W52" i="43"/>
  <c r="W51" i="43"/>
  <c r="J52" i="47" l="1"/>
  <c r="X51" i="47" s="1"/>
  <c r="Y49" i="39"/>
  <c r="K50" i="39"/>
  <c r="X53" i="39"/>
  <c r="X54" i="39" s="1"/>
  <c r="X52" i="39"/>
  <c r="I50" i="46"/>
  <c r="W50" i="46" s="1"/>
  <c r="S50" i="46"/>
  <c r="E52" i="46"/>
  <c r="S49" i="46"/>
  <c r="I49" i="46"/>
  <c r="J48" i="46"/>
  <c r="X48" i="46" s="1"/>
  <c r="W48" i="46"/>
  <c r="X49" i="45"/>
  <c r="J52" i="45"/>
  <c r="X51" i="45" s="1"/>
  <c r="W51" i="45"/>
  <c r="W52" i="45"/>
  <c r="X52" i="44"/>
  <c r="X53" i="44"/>
  <c r="X54" i="44" s="1"/>
  <c r="X52" i="43"/>
  <c r="X53" i="43"/>
  <c r="X54" i="43" s="1"/>
  <c r="V46" i="3"/>
  <c r="K48" i="3"/>
  <c r="V47" i="3" s="1"/>
  <c r="W52" i="47"/>
  <c r="W51" i="47"/>
  <c r="X52" i="47" l="1"/>
  <c r="X53" i="47"/>
  <c r="X54" i="47" s="1"/>
  <c r="K52" i="39"/>
  <c r="Y50" i="39"/>
  <c r="S52" i="46"/>
  <c r="S51" i="46"/>
  <c r="W49" i="46"/>
  <c r="J49" i="46"/>
  <c r="X49" i="46" s="1"/>
  <c r="I52" i="46"/>
  <c r="J50" i="46"/>
  <c r="X50" i="46" s="1"/>
  <c r="X53" i="45"/>
  <c r="X54" i="45" s="1"/>
  <c r="X52" i="45"/>
  <c r="M7" i="43" l="1"/>
  <c r="K20" i="43" s="1"/>
  <c r="Y51" i="39"/>
  <c r="W52" i="46"/>
  <c r="W51" i="46"/>
  <c r="J52" i="46"/>
  <c r="X51" i="46" s="1"/>
  <c r="Y20" i="43" l="1"/>
  <c r="K21" i="43"/>
  <c r="X52" i="46"/>
  <c r="X53" i="46"/>
  <c r="X54" i="46" s="1"/>
  <c r="Y21" i="43" l="1"/>
  <c r="K22" i="43"/>
  <c r="K23" i="43" l="1"/>
  <c r="Y22" i="43"/>
  <c r="Y23" i="43" l="1"/>
  <c r="K24" i="43"/>
  <c r="Y24" i="43" l="1"/>
  <c r="K25" i="43"/>
  <c r="Y25" i="43" l="1"/>
  <c r="K26" i="43"/>
  <c r="Y26" i="43" l="1"/>
  <c r="K27" i="43"/>
  <c r="Y27" i="43" l="1"/>
  <c r="K28" i="43"/>
  <c r="Y28" i="43" l="1"/>
  <c r="K29" i="43"/>
  <c r="K30" i="43" l="1"/>
  <c r="Y29" i="43"/>
  <c r="K31" i="43" l="1"/>
  <c r="Y30" i="43"/>
  <c r="K32" i="43" l="1"/>
  <c r="Y31" i="43"/>
  <c r="Y32" i="43" l="1"/>
  <c r="K33" i="43"/>
  <c r="K34" i="43" l="1"/>
  <c r="Y33" i="43"/>
  <c r="Y34" i="43" l="1"/>
  <c r="K35" i="43"/>
  <c r="Y35" i="43" l="1"/>
  <c r="K36" i="43"/>
  <c r="Y36" i="43" l="1"/>
  <c r="K37" i="43"/>
  <c r="K38" i="43" l="1"/>
  <c r="Y37" i="43"/>
  <c r="K39" i="43" l="1"/>
  <c r="Y38" i="43"/>
  <c r="Y39" i="43" l="1"/>
  <c r="K40" i="43"/>
  <c r="Y40" i="43" l="1"/>
  <c r="K41" i="43"/>
  <c r="Y41" i="43" l="1"/>
  <c r="K42" i="43"/>
  <c r="K43" i="43" l="1"/>
  <c r="Y42" i="43"/>
  <c r="K44" i="43" l="1"/>
  <c r="Y43" i="43"/>
  <c r="Y44" i="43" l="1"/>
  <c r="K45" i="43"/>
  <c r="Y45" i="43" l="1"/>
  <c r="K46" i="43"/>
  <c r="K47" i="43" l="1"/>
  <c r="Y46" i="43"/>
  <c r="K48" i="43" l="1"/>
  <c r="Y47" i="43"/>
  <c r="Y48" i="43" l="1"/>
  <c r="K49" i="43"/>
  <c r="Y49" i="43" l="1"/>
  <c r="K50" i="43"/>
  <c r="Y50" i="43" l="1"/>
  <c r="K52" i="43"/>
  <c r="M7" i="44" l="1"/>
  <c r="K20" i="44" s="1"/>
  <c r="Y51" i="43"/>
  <c r="K21" i="44" l="1"/>
  <c r="Y20" i="44"/>
  <c r="K22" i="44" l="1"/>
  <c r="Y21" i="44"/>
  <c r="Y22" i="44" l="1"/>
  <c r="K23" i="44"/>
  <c r="Y23" i="44" l="1"/>
  <c r="K24" i="44"/>
  <c r="K25" i="44" l="1"/>
  <c r="Y24" i="44"/>
  <c r="K26" i="44" l="1"/>
  <c r="Y25" i="44"/>
  <c r="Y26" i="44" l="1"/>
  <c r="K27" i="44"/>
  <c r="Y27" i="44" l="1"/>
  <c r="K28" i="44"/>
  <c r="Y28" i="44" l="1"/>
  <c r="K29" i="44"/>
  <c r="Y29" i="44" l="1"/>
  <c r="K30" i="44"/>
  <c r="K31" i="44" l="1"/>
  <c r="Y30" i="44"/>
  <c r="K32" i="44" l="1"/>
  <c r="Y31" i="44"/>
  <c r="K33" i="44" l="1"/>
  <c r="Y32" i="44"/>
  <c r="Y33" i="44" l="1"/>
  <c r="K34" i="44"/>
  <c r="Y34" i="44" l="1"/>
  <c r="K35" i="44"/>
  <c r="K36" i="44" l="1"/>
  <c r="Y35" i="44"/>
  <c r="Y36" i="44" l="1"/>
  <c r="K37" i="44"/>
  <c r="Y37" i="44" l="1"/>
  <c r="K38" i="44"/>
  <c r="K39" i="44" l="1"/>
  <c r="Y38" i="44"/>
  <c r="Y39" i="44" l="1"/>
  <c r="K40" i="44"/>
  <c r="Y40" i="44" l="1"/>
  <c r="K41" i="44"/>
  <c r="K42" i="44" l="1"/>
  <c r="Y41" i="44"/>
  <c r="K43" i="44" l="1"/>
  <c r="Y42" i="44"/>
  <c r="K44" i="44" l="1"/>
  <c r="Y43" i="44"/>
  <c r="K45" i="44" l="1"/>
  <c r="Y44" i="44"/>
  <c r="Y45" i="44" l="1"/>
  <c r="K46" i="44"/>
  <c r="Y46" i="44" l="1"/>
  <c r="K47" i="44"/>
  <c r="K48" i="44" l="1"/>
  <c r="Y47" i="44"/>
  <c r="Y48" i="44" l="1"/>
  <c r="K49" i="44"/>
  <c r="Y49" i="44" l="1"/>
  <c r="K50" i="44"/>
  <c r="K52" i="44" l="1"/>
  <c r="Y50" i="44"/>
  <c r="M7" i="45" l="1"/>
  <c r="K20" i="45" s="1"/>
  <c r="Y51" i="44"/>
  <c r="Y20" i="45" l="1"/>
  <c r="K21" i="45"/>
  <c r="K22" i="45" l="1"/>
  <c r="Y21" i="45"/>
  <c r="K23" i="45" l="1"/>
  <c r="Y22" i="45"/>
  <c r="K24" i="45" l="1"/>
  <c r="Y23" i="45"/>
  <c r="K25" i="45" l="1"/>
  <c r="Y24" i="45"/>
  <c r="Y25" i="45" l="1"/>
  <c r="K26" i="45"/>
  <c r="Y26" i="45" l="1"/>
  <c r="K27" i="45"/>
  <c r="K28" i="45" l="1"/>
  <c r="Y27" i="45"/>
  <c r="K29" i="45" l="1"/>
  <c r="Y28" i="45"/>
  <c r="Y29" i="45" l="1"/>
  <c r="K30" i="45"/>
  <c r="K31" i="45" l="1"/>
  <c r="Y30" i="45"/>
  <c r="Y31" i="45" l="1"/>
  <c r="K32" i="45"/>
  <c r="K33" i="45" l="1"/>
  <c r="Y32" i="45"/>
  <c r="K34" i="45" l="1"/>
  <c r="Y33" i="45"/>
  <c r="K35" i="45" l="1"/>
  <c r="Y34" i="45"/>
  <c r="K36" i="45" l="1"/>
  <c r="Y35" i="45"/>
  <c r="Y36" i="45" l="1"/>
  <c r="K37" i="45"/>
  <c r="K38" i="45" l="1"/>
  <c r="Y37" i="45"/>
  <c r="K39" i="45" l="1"/>
  <c r="Y38" i="45"/>
  <c r="K40" i="45" l="1"/>
  <c r="Y39" i="45"/>
  <c r="Y40" i="45" l="1"/>
  <c r="K41" i="45"/>
  <c r="Y41" i="45" l="1"/>
  <c r="K42" i="45"/>
  <c r="K43" i="45" l="1"/>
  <c r="Y42" i="45"/>
  <c r="K44" i="45" l="1"/>
  <c r="Y43" i="45"/>
  <c r="Y44" i="45" l="1"/>
  <c r="K45" i="45"/>
  <c r="Y45" i="45" l="1"/>
  <c r="K46" i="45"/>
  <c r="K47" i="45" l="1"/>
  <c r="Y46" i="45"/>
  <c r="K48" i="45" l="1"/>
  <c r="Y47" i="45"/>
  <c r="Y48" i="45" l="1"/>
  <c r="K49" i="45"/>
  <c r="K50" i="45" l="1"/>
  <c r="Y49" i="45"/>
  <c r="K52" i="45" l="1"/>
  <c r="Y50" i="45"/>
  <c r="Y51" i="45" l="1"/>
  <c r="M7" i="46"/>
  <c r="K20" i="46" s="1"/>
  <c r="K21" i="46" l="1"/>
  <c r="Y20" i="46"/>
  <c r="K22" i="46" l="1"/>
  <c r="Y21" i="46"/>
  <c r="K23" i="46" l="1"/>
  <c r="Y22" i="46"/>
  <c r="K24" i="46" l="1"/>
  <c r="Y23" i="46"/>
  <c r="K25" i="46" l="1"/>
  <c r="Y24" i="46"/>
  <c r="Y25" i="46" l="1"/>
  <c r="K26" i="46"/>
  <c r="Y26" i="46" l="1"/>
  <c r="K27" i="46"/>
  <c r="Y27" i="46" l="1"/>
  <c r="K28" i="46"/>
  <c r="K29" i="46" l="1"/>
  <c r="Y28" i="46"/>
  <c r="K30" i="46" l="1"/>
  <c r="Y29" i="46"/>
  <c r="K31" i="46" l="1"/>
  <c r="Y30" i="46"/>
  <c r="Y31" i="46" l="1"/>
  <c r="K32" i="46"/>
  <c r="K33" i="46" l="1"/>
  <c r="Y32" i="46"/>
  <c r="Y33" i="46" l="1"/>
  <c r="K34" i="46"/>
  <c r="K35" i="46" l="1"/>
  <c r="Y34" i="46"/>
  <c r="Y35" i="46" l="1"/>
  <c r="K36" i="46"/>
  <c r="Y36" i="46" l="1"/>
  <c r="K37" i="46"/>
  <c r="K38" i="46" l="1"/>
  <c r="Y37" i="46"/>
  <c r="K39" i="46" l="1"/>
  <c r="Y38" i="46"/>
  <c r="Y39" i="46" l="1"/>
  <c r="K40" i="46"/>
  <c r="K41" i="46" l="1"/>
  <c r="Y40" i="46"/>
  <c r="Y41" i="46" l="1"/>
  <c r="K42" i="46"/>
  <c r="K43" i="46" l="1"/>
  <c r="Y42" i="46"/>
  <c r="K44" i="46" l="1"/>
  <c r="Y43" i="46"/>
  <c r="Y44" i="46" l="1"/>
  <c r="K45" i="46"/>
  <c r="K46" i="46" l="1"/>
  <c r="Y45" i="46"/>
  <c r="K47" i="46" l="1"/>
  <c r="Y46" i="46"/>
  <c r="K48" i="46" l="1"/>
  <c r="Y47" i="46"/>
  <c r="K49" i="46" l="1"/>
  <c r="Y48" i="46"/>
  <c r="K50" i="46" l="1"/>
  <c r="Y49" i="46"/>
  <c r="Y50" i="46" l="1"/>
  <c r="K52" i="46"/>
  <c r="Y51" i="46" l="1"/>
  <c r="M7" i="47"/>
  <c r="K20" i="47" s="1"/>
  <c r="K21" i="47" l="1"/>
  <c r="Y20" i="47"/>
  <c r="K22" i="47" l="1"/>
  <c r="Y21" i="47"/>
  <c r="Y22" i="47" l="1"/>
  <c r="K23" i="47"/>
  <c r="Y23" i="47" l="1"/>
  <c r="K24" i="47"/>
  <c r="K25" i="47" l="1"/>
  <c r="Y24" i="47"/>
  <c r="Y25" i="47" l="1"/>
  <c r="K26" i="47"/>
  <c r="Y26" i="47" l="1"/>
  <c r="K27" i="47"/>
  <c r="Y27" i="47" l="1"/>
  <c r="K28" i="47"/>
  <c r="Y28" i="47" l="1"/>
  <c r="K29" i="47"/>
  <c r="Y29" i="47" l="1"/>
  <c r="K30" i="47"/>
  <c r="Y30" i="47" l="1"/>
  <c r="K31" i="47"/>
  <c r="Y31" i="47" l="1"/>
  <c r="K32" i="47"/>
  <c r="K33" i="47" l="1"/>
  <c r="Y32" i="47"/>
  <c r="Y33" i="47" l="1"/>
  <c r="K34" i="47"/>
  <c r="Y34" i="47" l="1"/>
  <c r="K35" i="47"/>
  <c r="Y35" i="47" l="1"/>
  <c r="K36" i="47"/>
  <c r="Y36" i="47" l="1"/>
  <c r="K37" i="47"/>
  <c r="K38" i="47" l="1"/>
  <c r="Y37" i="47"/>
  <c r="Y38" i="47" l="1"/>
  <c r="K39" i="47"/>
  <c r="K40" i="47" l="1"/>
  <c r="Y39" i="47"/>
  <c r="K41" i="47" l="1"/>
  <c r="Y40" i="47"/>
  <c r="Y41" i="47" l="1"/>
  <c r="K42" i="47"/>
  <c r="Y42" i="47" l="1"/>
  <c r="K43" i="47"/>
  <c r="K44" i="47" l="1"/>
  <c r="Y43" i="47"/>
  <c r="Y44" i="47" l="1"/>
  <c r="K45" i="47"/>
  <c r="Y45" i="47" l="1"/>
  <c r="K46" i="47"/>
  <c r="K47" i="47" l="1"/>
  <c r="Y46" i="47"/>
  <c r="Y47" i="47" l="1"/>
  <c r="K48" i="47"/>
  <c r="K49" i="47" l="1"/>
  <c r="Y48" i="47"/>
  <c r="Y49" i="47" l="1"/>
  <c r="K50" i="47"/>
  <c r="Y50" i="47" l="1"/>
  <c r="K52" i="47"/>
  <c r="Y51" i="4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9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100-000006000000}">
      <text>
        <r>
          <rPr>
            <sz val="8"/>
            <color rgb="FF000000"/>
            <rFont val="Tahoma"/>
            <family val="2"/>
          </rPr>
          <t xml:space="preserve">Ende der Arbeitszeit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Eingabe der Uhrzeit in Stunden und Minuten, getrennt durch Komma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Bsp.
</t>
        </r>
        <r>
          <rPr>
            <sz val="8"/>
            <color rgb="FF000000"/>
            <rFont val="Tahoma"/>
            <family val="2"/>
          </rPr>
          <t>Uhrzeit: 13:15 Uhr --&gt; Eingabe: 13,15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9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100-000008000000}">
      <text>
        <r>
          <rPr>
            <b/>
            <sz val="8"/>
            <color rgb="FF000000"/>
            <rFont val="Tahoma"/>
            <family val="2"/>
          </rPr>
          <t>Tagessaldo</t>
        </r>
      </text>
    </comment>
    <comment ref="K19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2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2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200-000009000000}">
      <text>
        <r>
          <rPr>
            <b/>
            <sz val="8"/>
            <color rgb="FF000000"/>
            <rFont val="Tahoma"/>
            <family val="2"/>
          </rPr>
          <t>Flexstunden = Summe der Tagessalden und Übertrag aus dem Vormonat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3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3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3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 xml:space="preserve">Wöchentliche Arbeitszeit ./. Anzahl der Arbeitstage
bzw.
Individuelle Soll-Vorgabe
</t>
        </r>
      </text>
    </comment>
    <comment ref="F19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4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4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400-000007000000}">
      <text>
        <r>
          <rPr>
            <sz val="8"/>
            <color rgb="FF000000"/>
            <rFont val="Tahoma"/>
            <family val="2"/>
          </rPr>
          <t xml:space="preserve">Ist-Stunden
</t>
        </r>
        <r>
          <rPr>
            <sz val="8"/>
            <color rgb="FF000000"/>
            <rFont val="Tahoma"/>
            <family val="2"/>
          </rPr>
          <t xml:space="preserve">(wird automatisch berechnet)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Differenz zwischen Ende und Beginn der Arbeitszeit 
</t>
        </r>
        <r>
          <rPr>
            <sz val="8"/>
            <color rgb="FF000000"/>
            <rFont val="Tahoma"/>
            <family val="2"/>
          </rPr>
          <t xml:space="preserve">abzüglich Pause/n
</t>
        </r>
        <r>
          <rPr>
            <sz val="8"/>
            <color rgb="FF000000"/>
            <rFont val="Tahoma"/>
            <family val="2"/>
          </rPr>
          <t xml:space="preserve">zzgl. Zeitgutschrift für Abwesenheitszeiten
</t>
        </r>
      </text>
    </comment>
    <comment ref="J19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400-000009000000}">
      <text>
        <r>
          <rPr>
            <b/>
            <sz val="8"/>
            <color rgb="FF000000"/>
            <rFont val="Tahoma"/>
            <family val="2"/>
          </rPr>
          <t>Flexstunden = Summe der Tagessalden und Übertrag aus dem Vormonat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5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5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5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6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9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6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6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6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6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5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5" authorId="0" shapeId="0" xr:uid="{00000000-0006-0000-08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5" authorId="0" shapeId="0" xr:uid="{00000000-0006-0000-08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5" authorId="0" shapeId="0" xr:uid="{00000000-0006-0000-08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5" authorId="0" shapeId="0" xr:uid="{00000000-0006-0000-08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5" authorId="0" shapeId="0" xr:uid="{00000000-0006-0000-08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5" authorId="0" shapeId="0" xr:uid="{00000000-0006-0000-08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5" authorId="0" shapeId="0" xr:uid="{00000000-0006-0000-08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5" authorId="0" shapeId="0" xr:uid="{00000000-0006-0000-08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sharedStrings.xml><?xml version="1.0" encoding="utf-8"?>
<sst xmlns="http://schemas.openxmlformats.org/spreadsheetml/2006/main" count="555" uniqueCount="103">
  <si>
    <t>Tag</t>
  </si>
  <si>
    <t>Beginn</t>
  </si>
  <si>
    <t>Ende</t>
  </si>
  <si>
    <t xml:space="preserve">Name, Vorname: </t>
  </si>
  <si>
    <t>Bereich:</t>
  </si>
  <si>
    <t>Datum</t>
  </si>
  <si>
    <t>Unterschrift Arbeitnehmer/in</t>
  </si>
  <si>
    <t>Pause/n</t>
  </si>
  <si>
    <t>Beschäftigt als:</t>
  </si>
  <si>
    <t>SHK</t>
  </si>
  <si>
    <t>WHF</t>
  </si>
  <si>
    <t>WHK</t>
  </si>
  <si>
    <t>WOT</t>
  </si>
  <si>
    <t>Fachmentor/in</t>
  </si>
  <si>
    <t>wiss. Mitarbeiter/in</t>
  </si>
  <si>
    <t>Lehrkraft für bes. Aufgaben</t>
  </si>
  <si>
    <t>nichtwiss. Mitarbeiter/in</t>
  </si>
  <si>
    <t>maximale Arbeitszeit</t>
  </si>
  <si>
    <t>Art</t>
  </si>
  <si>
    <t>Bemerkung</t>
  </si>
  <si>
    <t>Bestätigung durch Bereich</t>
  </si>
  <si>
    <t>F</t>
  </si>
  <si>
    <t>Arbeitszeitkonto für den Monat:</t>
  </si>
  <si>
    <t>Januar</t>
  </si>
  <si>
    <t>Soll</t>
  </si>
  <si>
    <t>Montag</t>
  </si>
  <si>
    <t>Dienstag</t>
  </si>
  <si>
    <t>Mittwoch</t>
  </si>
  <si>
    <t>Donnerstag</t>
  </si>
  <si>
    <t>Freitag</t>
  </si>
  <si>
    <t>Parameter</t>
  </si>
  <si>
    <t>IST</t>
  </si>
  <si>
    <t>SOLL</t>
  </si>
  <si>
    <t>FLEX</t>
  </si>
  <si>
    <t>Ist</t>
  </si>
  <si>
    <t>Zeit</t>
  </si>
  <si>
    <t>K</t>
  </si>
  <si>
    <t>U</t>
  </si>
  <si>
    <t>SU</t>
  </si>
  <si>
    <t>UU</t>
  </si>
  <si>
    <t>SV</t>
  </si>
  <si>
    <t>Übertrag Vormonat:</t>
  </si>
  <si>
    <t>+ / - Tag</t>
  </si>
  <si>
    <t>Dezimalwerte</t>
  </si>
  <si>
    <t>hh,mm</t>
  </si>
  <si>
    <t>Dezimal</t>
  </si>
  <si>
    <t>Dezima</t>
  </si>
  <si>
    <t>Angaben im Dezimalformat</t>
  </si>
  <si>
    <t>Gesamt</t>
  </si>
  <si>
    <t>Flex Gesamt</t>
  </si>
  <si>
    <t>Flex Monat</t>
  </si>
  <si>
    <t>Vorgaben im Dezimalformat</t>
  </si>
  <si>
    <r>
      <rPr>
        <b/>
        <sz val="10"/>
        <color indexed="9"/>
        <rFont val="Calibri"/>
        <family val="2"/>
      </rPr>
      <t>Arbeitszeit</t>
    </r>
    <r>
      <rPr>
        <b/>
        <sz val="10"/>
        <color indexed="13"/>
        <rFont val="Calibri"/>
        <family val="2"/>
      </rPr>
      <t xml:space="preserve"> in </t>
    </r>
    <r>
      <rPr>
        <b/>
        <sz val="11"/>
        <color indexed="13"/>
        <rFont val="Calibri"/>
        <family val="2"/>
      </rPr>
      <t>hh,mm</t>
    </r>
  </si>
  <si>
    <t>Wechsel auf 35 h /Woche ab 26.01.</t>
  </si>
  <si>
    <t>Wöchentl. Arbeitszeit:</t>
  </si>
  <si>
    <t>Februar</t>
  </si>
  <si>
    <t>März</t>
  </si>
  <si>
    <t>Oktober</t>
  </si>
  <si>
    <t>November</t>
  </si>
  <si>
    <t>Dezember</t>
  </si>
  <si>
    <t>SOLL pro Tag:</t>
  </si>
  <si>
    <t>5 Tage Woche</t>
  </si>
  <si>
    <t>individuell</t>
  </si>
  <si>
    <t>Summe</t>
  </si>
  <si>
    <t>Mustermann, Manfred</t>
  </si>
  <si>
    <t>Musterbereich</t>
  </si>
  <si>
    <t>Vorgaben "Art"</t>
  </si>
  <si>
    <t>Min / Max für Soll-Arbeitstage</t>
  </si>
  <si>
    <t>Minutenwerte</t>
  </si>
  <si>
    <t>Min / Max für wöchent. Arb.zeit</t>
  </si>
  <si>
    <t>Stefan Hein</t>
  </si>
  <si>
    <t>FernUniversität in Hagen</t>
  </si>
  <si>
    <t>Stellv. Abteilungsleiter</t>
  </si>
  <si>
    <t>Universitätsstr. 47</t>
  </si>
  <si>
    <t>58097 Hagen</t>
  </si>
  <si>
    <t>Dezernat 3.1 - Tarifpersonal und nebenb.Besch.</t>
  </si>
  <si>
    <t>Diese Datei wurde erstellt im April 2015 von:</t>
  </si>
  <si>
    <t>letzte Änderung:</t>
  </si>
  <si>
    <t>gültig ab:</t>
  </si>
  <si>
    <t>(nur bei Stundenänderung oder Änderung der Arbeitstage innerhalb des Monats auszufüllen)</t>
  </si>
  <si>
    <t>Wöchentl. Arbeitszeit NEU:</t>
  </si>
  <si>
    <t>SOLL pro Tag NEU:</t>
  </si>
  <si>
    <t>Musterhiwi, Paula</t>
  </si>
  <si>
    <t>Arbeitszeit in hh,mm</t>
  </si>
  <si>
    <t>Wenn eine Zelle einen roten Hintergrund hat, liegt ein Fehler vor:</t>
  </si>
  <si>
    <t>weniger als 30 Min Pause bei mehr als 6 Stunden Arbeit.</t>
  </si>
  <si>
    <t>weniger als 45 Minuten Pause bei mehr als 9 Stunden Arbeit</t>
  </si>
  <si>
    <t>mehr als 10 Stunden tägliche Arbeitszeit</t>
  </si>
  <si>
    <t>trotz Feiertag/Krank/Urlaub Arbeitszeit eingetragen</t>
  </si>
  <si>
    <t>In der Spalte "Zeit"</t>
  </si>
  <si>
    <t>In der Spalte "Ist":</t>
  </si>
  <si>
    <t>In der Spalte "Pause":</t>
  </si>
  <si>
    <t xml:space="preserve">In der Spalte "Art": </t>
  </si>
  <si>
    <t>In der Spalte "Art" steht "SU", aber "Zeit" ist leer</t>
  </si>
  <si>
    <t>Feiertag, Weihnachten</t>
  </si>
  <si>
    <t>Feiertag, Neujahr</t>
  </si>
  <si>
    <t>SHK / WHF</t>
  </si>
  <si>
    <t>(Feiertag)</t>
  </si>
  <si>
    <t>Fakultät für Mathematik (2026/2027)</t>
  </si>
  <si>
    <t>(Feiertag, Weihnachten)</t>
  </si>
  <si>
    <t>Heiligabend, Feiertag</t>
  </si>
  <si>
    <t>Silvester, Feiertag</t>
  </si>
  <si>
    <t>Feiertag (Ostern)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</si>
</sst>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d\,\ dd;;"/>
    <numFmt numFmtId="165" formatCode="##&quot;:&quot;##"/>
    <numFmt numFmtId="166" formatCode="h:mm;@"/>
    <numFmt numFmtId="167" formatCode="[$-407]d/\ mmm/\ yy;@"/>
    <numFmt numFmtId="168" formatCode="[h]:mm"/>
    <numFmt numFmtId="169" formatCode="0.0000"/>
    <numFmt numFmtId="170" formatCode="0.0000000"/>
    <numFmt numFmtId="171" formatCode="0.000"/>
  </numFmts>
  <fonts count="92">
    <font>
      <sz val="11"/>
      <color theme="1"/>
      <name val="Frutiger LT Com 45 Light"/>
      <family val="2"/>
    </font>
    <font>
      <sz val="9"/>
      <name val="Segoe UI Light"/>
      <family val="2"/>
    </font>
    <font>
      <sz val="8"/>
      <name val="Segoe UI Light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6"/>
      <name val="Arial"/>
      <family val="2"/>
    </font>
    <font>
      <b/>
      <sz val="11"/>
      <color indexed="13"/>
      <name val="Calibri"/>
      <family val="2"/>
    </font>
    <font>
      <b/>
      <sz val="10"/>
      <color indexed="9"/>
      <name val="Calibri"/>
      <family val="2"/>
    </font>
    <font>
      <b/>
      <sz val="10"/>
      <color indexed="13"/>
      <name val="Calibri"/>
      <family val="2"/>
    </font>
    <font>
      <sz val="11"/>
      <name val="Frutiger LT Com 45 Light"/>
      <family val="2"/>
    </font>
    <font>
      <sz val="10"/>
      <name val="Frutiger LT Com 45 Light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Frutiger LT Com 45 Light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</font>
    <font>
      <sz val="9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0"/>
      <name val="Arial"/>
      <family val="2"/>
    </font>
    <font>
      <sz val="9"/>
      <color theme="0"/>
      <name val="Calibri"/>
      <family val="2"/>
      <scheme val="minor"/>
    </font>
    <font>
      <sz val="9"/>
      <color theme="0"/>
      <name val="Segoe UI Light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8"/>
      <name val="Frutiger LT Com 45 Light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8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u/>
      <sz val="8"/>
      <color theme="0"/>
      <name val="Arial"/>
      <family val="2"/>
    </font>
    <font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 tint="-0.34998626667073579"/>
      <name val="Arial"/>
      <family val="2"/>
    </font>
    <font>
      <b/>
      <sz val="8"/>
      <name val="Arial"/>
      <family val="2"/>
    </font>
    <font>
      <b/>
      <sz val="8"/>
      <color theme="0" tint="-0.3499862666707357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theme="5" tint="-0.249977111117893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Frutiger LT Com 45 Light"/>
    </font>
    <font>
      <b/>
      <i/>
      <sz val="10"/>
      <color theme="1"/>
      <name val="Arial"/>
      <family val="2"/>
    </font>
    <font>
      <i/>
      <sz val="10"/>
      <color theme="0"/>
      <name val="Arial"/>
      <family val="2"/>
    </font>
    <font>
      <b/>
      <sz val="11"/>
      <name val="Frutiger LT Com 45 Light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7C8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15" fillId="3" borderId="0" xfId="0" applyFont="1" applyFill="1" applyAlignment="1">
      <alignment horizontal="center"/>
    </xf>
    <xf numFmtId="0" fontId="16" fillId="3" borderId="1" xfId="0" applyFont="1" applyFill="1" applyBorder="1"/>
    <xf numFmtId="0" fontId="17" fillId="3" borderId="0" xfId="0" applyFont="1" applyFill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0" fontId="17" fillId="3" borderId="5" xfId="0" applyFont="1" applyFill="1" applyBorder="1" applyAlignment="1">
      <alignment horizontal="center" vertical="top"/>
    </xf>
    <xf numFmtId="0" fontId="15" fillId="3" borderId="6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16" fillId="3" borderId="0" xfId="0" applyFont="1" applyFill="1"/>
    <xf numFmtId="0" fontId="16" fillId="3" borderId="8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6" fillId="3" borderId="7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20" fillId="3" borderId="8" xfId="0" applyFont="1" applyFill="1" applyBorder="1"/>
    <xf numFmtId="0" fontId="20" fillId="3" borderId="0" xfId="0" applyFont="1" applyFill="1"/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169" fontId="20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20" fillId="3" borderId="4" xfId="0" applyFont="1" applyFill="1" applyBorder="1"/>
    <xf numFmtId="14" fontId="14" fillId="3" borderId="0" xfId="0" applyNumberFormat="1" applyFont="1" applyFill="1"/>
    <xf numFmtId="14" fontId="21" fillId="3" borderId="0" xfId="0" applyNumberFormat="1" applyFont="1" applyFill="1"/>
    <xf numFmtId="0" fontId="22" fillId="3" borderId="0" xfId="0" applyFont="1" applyFill="1"/>
    <xf numFmtId="14" fontId="23" fillId="3" borderId="0" xfId="0" applyNumberFormat="1" applyFont="1" applyFill="1"/>
    <xf numFmtId="0" fontId="24" fillId="3" borderId="0" xfId="0" applyFont="1" applyFill="1"/>
    <xf numFmtId="0" fontId="25" fillId="3" borderId="0" xfId="0" applyFont="1" applyFill="1"/>
    <xf numFmtId="164" fontId="26" fillId="3" borderId="9" xfId="0" applyNumberFormat="1" applyFont="1" applyFill="1" applyBorder="1" applyAlignment="1">
      <alignment horizontal="center" vertical="center"/>
    </xf>
    <xf numFmtId="168" fontId="26" fillId="3" borderId="10" xfId="0" applyNumberFormat="1" applyFont="1" applyFill="1" applyBorder="1" applyAlignment="1" applyProtection="1">
      <alignment horizontal="center" vertical="center"/>
      <protection locked="0"/>
    </xf>
    <xf numFmtId="2" fontId="26" fillId="3" borderId="10" xfId="0" applyNumberFormat="1" applyFont="1" applyFill="1" applyBorder="1" applyAlignment="1" applyProtection="1">
      <alignment horizontal="center" vertical="center"/>
      <protection locked="0"/>
    </xf>
    <xf numFmtId="2" fontId="26" fillId="3" borderId="10" xfId="0" applyNumberFormat="1" applyFont="1" applyFill="1" applyBorder="1" applyAlignment="1">
      <alignment horizontal="center" vertical="center"/>
    </xf>
    <xf numFmtId="2" fontId="27" fillId="3" borderId="11" xfId="0" applyNumberFormat="1" applyFont="1" applyFill="1" applyBorder="1" applyAlignment="1" applyProtection="1">
      <alignment horizontal="center" vertical="center"/>
      <protection locked="0"/>
    </xf>
    <xf numFmtId="2" fontId="26" fillId="3" borderId="11" xfId="0" applyNumberFormat="1" applyFont="1" applyFill="1" applyBorder="1" applyAlignment="1">
      <alignment horizontal="center" vertical="center"/>
    </xf>
    <xf numFmtId="2" fontId="26" fillId="3" borderId="12" xfId="0" applyNumberFormat="1" applyFont="1" applyFill="1" applyBorder="1" applyAlignment="1">
      <alignment horizontal="center" vertical="center"/>
    </xf>
    <xf numFmtId="164" fontId="26" fillId="3" borderId="13" xfId="0" applyNumberFormat="1" applyFont="1" applyFill="1" applyBorder="1" applyAlignment="1">
      <alignment horizontal="center" vertical="center"/>
    </xf>
    <xf numFmtId="168" fontId="26" fillId="3" borderId="14" xfId="0" applyNumberFormat="1" applyFont="1" applyFill="1" applyBorder="1" applyAlignment="1" applyProtection="1">
      <alignment horizontal="center" vertical="center"/>
      <protection locked="0"/>
    </xf>
    <xf numFmtId="2" fontId="26" fillId="3" borderId="14" xfId="0" applyNumberFormat="1" applyFont="1" applyFill="1" applyBorder="1" applyAlignment="1" applyProtection="1">
      <alignment horizontal="center" vertical="center"/>
      <protection locked="0"/>
    </xf>
    <xf numFmtId="2" fontId="26" fillId="3" borderId="14" xfId="0" applyNumberFormat="1" applyFont="1" applyFill="1" applyBorder="1" applyAlignment="1">
      <alignment horizontal="center" vertical="center"/>
    </xf>
    <xf numFmtId="169" fontId="5" fillId="3" borderId="0" xfId="0" applyNumberFormat="1" applyFont="1" applyFill="1" applyAlignment="1">
      <alignment horizontal="left" vertical="center"/>
    </xf>
    <xf numFmtId="164" fontId="26" fillId="3" borderId="15" xfId="0" applyNumberFormat="1" applyFont="1" applyFill="1" applyBorder="1" applyAlignment="1">
      <alignment horizontal="center" vertical="center"/>
    </xf>
    <xf numFmtId="168" fontId="26" fillId="3" borderId="16" xfId="0" applyNumberFormat="1" applyFont="1" applyFill="1" applyBorder="1" applyAlignment="1" applyProtection="1">
      <alignment horizontal="center" vertical="center"/>
      <protection locked="0"/>
    </xf>
    <xf numFmtId="2" fontId="26" fillId="3" borderId="16" xfId="0" applyNumberFormat="1" applyFont="1" applyFill="1" applyBorder="1" applyAlignment="1" applyProtection="1">
      <alignment horizontal="center" vertical="center"/>
      <protection locked="0"/>
    </xf>
    <xf numFmtId="2" fontId="26" fillId="3" borderId="16" xfId="0" applyNumberFormat="1" applyFont="1" applyFill="1" applyBorder="1" applyAlignment="1">
      <alignment horizontal="center" vertical="center"/>
    </xf>
    <xf numFmtId="2" fontId="27" fillId="3" borderId="17" xfId="0" applyNumberFormat="1" applyFont="1" applyFill="1" applyBorder="1" applyAlignment="1" applyProtection="1">
      <alignment horizontal="center" vertical="center"/>
      <protection locked="0"/>
    </xf>
    <xf numFmtId="2" fontId="26" fillId="3" borderId="17" xfId="0" applyNumberFormat="1" applyFont="1" applyFill="1" applyBorder="1" applyAlignment="1">
      <alignment horizontal="center" vertical="center"/>
    </xf>
    <xf numFmtId="2" fontId="26" fillId="3" borderId="18" xfId="0" applyNumberFormat="1" applyFont="1" applyFill="1" applyBorder="1" applyAlignment="1">
      <alignment horizontal="center" vertical="center"/>
    </xf>
    <xf numFmtId="2" fontId="28" fillId="3" borderId="19" xfId="0" applyNumberFormat="1" applyFont="1" applyFill="1" applyBorder="1" applyAlignment="1">
      <alignment horizontal="center" vertical="center"/>
    </xf>
    <xf numFmtId="168" fontId="26" fillId="3" borderId="20" xfId="0" applyNumberFormat="1" applyFont="1" applyFill="1" applyBorder="1" applyAlignment="1">
      <alignment horizontal="center" vertical="center"/>
    </xf>
    <xf numFmtId="2" fontId="26" fillId="3" borderId="20" xfId="0" applyNumberFormat="1" applyFont="1" applyFill="1" applyBorder="1" applyAlignment="1">
      <alignment horizontal="center" vertical="center"/>
    </xf>
    <xf numFmtId="2" fontId="27" fillId="3" borderId="20" xfId="0" applyNumberFormat="1" applyFont="1" applyFill="1" applyBorder="1" applyAlignment="1">
      <alignment horizontal="center" vertical="center"/>
    </xf>
    <xf numFmtId="167" fontId="26" fillId="3" borderId="20" xfId="0" applyNumberFormat="1" applyFont="1" applyFill="1" applyBorder="1" applyAlignment="1">
      <alignment horizontal="center" vertical="center"/>
    </xf>
    <xf numFmtId="170" fontId="5" fillId="3" borderId="21" xfId="0" applyNumberFormat="1" applyFont="1" applyFill="1" applyBorder="1"/>
    <xf numFmtId="170" fontId="5" fillId="3" borderId="0" xfId="0" applyNumberFormat="1" applyFont="1" applyFill="1"/>
    <xf numFmtId="0" fontId="16" fillId="3" borderId="2" xfId="0" applyFont="1" applyFill="1" applyBorder="1"/>
    <xf numFmtId="2" fontId="29" fillId="3" borderId="1" xfId="0" applyNumberFormat="1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right" vertical="center"/>
    </xf>
    <xf numFmtId="2" fontId="28" fillId="3" borderId="1" xfId="0" applyNumberFormat="1" applyFont="1" applyFill="1" applyBorder="1" applyAlignment="1">
      <alignment horizontal="center" vertical="center"/>
    </xf>
    <xf numFmtId="1" fontId="29" fillId="3" borderId="1" xfId="0" applyNumberFormat="1" applyFont="1" applyFill="1" applyBorder="1" applyAlignment="1">
      <alignment horizontal="center" vertical="center"/>
    </xf>
    <xf numFmtId="165" fontId="28" fillId="3" borderId="1" xfId="0" applyNumberFormat="1" applyFont="1" applyFill="1" applyBorder="1" applyAlignment="1">
      <alignment vertical="center"/>
    </xf>
    <xf numFmtId="2" fontId="20" fillId="3" borderId="4" xfId="0" applyNumberFormat="1" applyFont="1" applyFill="1" applyBorder="1"/>
    <xf numFmtId="2" fontId="20" fillId="3" borderId="0" xfId="0" applyNumberFormat="1" applyFont="1" applyFill="1"/>
    <xf numFmtId="0" fontId="30" fillId="3" borderId="0" xfId="0" applyFont="1" applyFill="1"/>
    <xf numFmtId="169" fontId="31" fillId="3" borderId="0" xfId="0" applyNumberFormat="1" applyFont="1" applyFill="1" applyAlignment="1">
      <alignment horizontal="center"/>
    </xf>
    <xf numFmtId="0" fontId="26" fillId="3" borderId="0" xfId="0" applyFont="1" applyFill="1"/>
    <xf numFmtId="168" fontId="26" fillId="3" borderId="0" xfId="0" applyNumberFormat="1" applyFont="1" applyFill="1" applyAlignment="1">
      <alignment horizontal="center"/>
    </xf>
    <xf numFmtId="169" fontId="26" fillId="3" borderId="0" xfId="0" applyNumberFormat="1" applyFont="1" applyFill="1" applyAlignment="1">
      <alignment horizontal="center"/>
    </xf>
    <xf numFmtId="0" fontId="32" fillId="3" borderId="0" xfId="0" applyFont="1" applyFill="1"/>
    <xf numFmtId="0" fontId="1" fillId="3" borderId="0" xfId="0" applyFont="1" applyFill="1" applyAlignment="1">
      <alignment vertical="center"/>
    </xf>
    <xf numFmtId="0" fontId="25" fillId="3" borderId="1" xfId="0" applyFont="1" applyFill="1" applyBorder="1"/>
    <xf numFmtId="0" fontId="20" fillId="3" borderId="1" xfId="0" applyFont="1" applyFill="1" applyBorder="1"/>
    <xf numFmtId="0" fontId="26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/>
    </xf>
    <xf numFmtId="0" fontId="21" fillId="3" borderId="0" xfId="0" applyFont="1" applyFill="1"/>
    <xf numFmtId="0" fontId="14" fillId="3" borderId="0" xfId="0" applyFont="1" applyFill="1" applyAlignment="1">
      <alignment horizontal="center"/>
    </xf>
    <xf numFmtId="0" fontId="14" fillId="3" borderId="0" xfId="0" quotePrefix="1" applyFont="1" applyFill="1" applyAlignment="1">
      <alignment horizontal="center"/>
    </xf>
    <xf numFmtId="0" fontId="14" fillId="3" borderId="0" xfId="0" applyFont="1" applyFill="1" applyAlignment="1">
      <alignment horizontal="right"/>
    </xf>
    <xf numFmtId="169" fontId="14" fillId="3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169" fontId="14" fillId="3" borderId="44" xfId="0" applyNumberFormat="1" applyFont="1" applyFill="1" applyBorder="1" applyAlignment="1">
      <alignment horizontal="right"/>
    </xf>
    <xf numFmtId="170" fontId="34" fillId="3" borderId="0" xfId="0" applyNumberFormat="1" applyFont="1" applyFill="1"/>
    <xf numFmtId="169" fontId="14" fillId="3" borderId="0" xfId="0" applyNumberFormat="1" applyFont="1" applyFill="1"/>
    <xf numFmtId="168" fontId="14" fillId="3" borderId="0" xfId="0" applyNumberFormat="1" applyFont="1" applyFill="1" applyAlignment="1">
      <alignment horizontal="right"/>
    </xf>
    <xf numFmtId="2" fontId="14" fillId="3" borderId="0" xfId="0" applyNumberFormat="1" applyFont="1" applyFill="1"/>
    <xf numFmtId="0" fontId="35" fillId="3" borderId="0" xfId="0" applyFont="1" applyFill="1"/>
    <xf numFmtId="0" fontId="36" fillId="3" borderId="0" xfId="0" applyFont="1" applyFill="1" applyAlignment="1">
      <alignment vertical="center"/>
    </xf>
    <xf numFmtId="0" fontId="16" fillId="4" borderId="22" xfId="0" applyFont="1" applyFill="1" applyBorder="1" applyAlignment="1" applyProtection="1">
      <alignment horizontal="center" vertical="center"/>
      <protection locked="0"/>
    </xf>
    <xf numFmtId="169" fontId="20" fillId="4" borderId="22" xfId="0" applyNumberFormat="1" applyFont="1" applyFill="1" applyBorder="1" applyAlignment="1" applyProtection="1">
      <alignment horizontal="center" vertical="center"/>
      <protection locked="0"/>
    </xf>
    <xf numFmtId="2" fontId="16" fillId="4" borderId="22" xfId="0" applyNumberFormat="1" applyFont="1" applyFill="1" applyBorder="1" applyAlignment="1" applyProtection="1">
      <alignment horizontal="center" vertical="center"/>
      <protection locked="0"/>
    </xf>
    <xf numFmtId="0" fontId="32" fillId="5" borderId="22" xfId="0" applyFont="1" applyFill="1" applyBorder="1" applyAlignment="1">
      <alignment horizontal="center" vertical="center"/>
    </xf>
    <xf numFmtId="169" fontId="37" fillId="5" borderId="22" xfId="0" applyNumberFormat="1" applyFont="1" applyFill="1" applyBorder="1" applyAlignment="1">
      <alignment horizontal="center" vertical="center"/>
    </xf>
    <xf numFmtId="171" fontId="37" fillId="5" borderId="22" xfId="0" applyNumberFormat="1" applyFont="1" applyFill="1" applyBorder="1" applyAlignment="1">
      <alignment horizontal="center" vertical="center"/>
    </xf>
    <xf numFmtId="169" fontId="37" fillId="0" borderId="0" xfId="0" applyNumberFormat="1" applyFont="1" applyAlignment="1">
      <alignment horizontal="center"/>
    </xf>
    <xf numFmtId="169" fontId="22" fillId="0" borderId="23" xfId="0" applyNumberFormat="1" applyFont="1" applyBorder="1" applyAlignment="1">
      <alignment horizontal="center" vertical="center"/>
    </xf>
    <xf numFmtId="169" fontId="22" fillId="0" borderId="24" xfId="0" applyNumberFormat="1" applyFont="1" applyBorder="1" applyAlignment="1">
      <alignment horizontal="center" vertical="center"/>
    </xf>
    <xf numFmtId="169" fontId="22" fillId="0" borderId="25" xfId="0" applyNumberFormat="1" applyFont="1" applyBorder="1" applyAlignment="1">
      <alignment horizontal="center" vertical="center"/>
    </xf>
    <xf numFmtId="169" fontId="19" fillId="4" borderId="26" xfId="0" applyNumberFormat="1" applyFont="1" applyFill="1" applyBorder="1" applyAlignment="1" applyProtection="1">
      <alignment horizontal="center" vertical="center"/>
      <protection locked="0"/>
    </xf>
    <xf numFmtId="169" fontId="19" fillId="4" borderId="27" xfId="0" applyNumberFormat="1" applyFont="1" applyFill="1" applyBorder="1" applyAlignment="1" applyProtection="1">
      <alignment horizontal="center" vertical="center"/>
      <protection locked="0"/>
    </xf>
    <xf numFmtId="169" fontId="19" fillId="4" borderId="28" xfId="0" applyNumberFormat="1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169" fontId="22" fillId="3" borderId="1" xfId="0" applyNumberFormat="1" applyFont="1" applyFill="1" applyBorder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169" fontId="26" fillId="3" borderId="22" xfId="0" applyNumberFormat="1" applyFont="1" applyFill="1" applyBorder="1" applyAlignment="1">
      <alignment horizontal="center" vertical="center"/>
    </xf>
    <xf numFmtId="0" fontId="38" fillId="3" borderId="0" xfId="0" applyFont="1" applyFill="1"/>
    <xf numFmtId="0" fontId="11" fillId="3" borderId="0" xfId="0" applyFont="1" applyFill="1"/>
    <xf numFmtId="169" fontId="34" fillId="3" borderId="0" xfId="0" applyNumberFormat="1" applyFont="1" applyFill="1" applyAlignment="1">
      <alignment horizontal="left" vertical="center"/>
    </xf>
    <xf numFmtId="0" fontId="39" fillId="4" borderId="0" xfId="0" applyFont="1" applyFill="1" applyAlignment="1" applyProtection="1">
      <alignment horizontal="center" vertical="center"/>
      <protection locked="0"/>
    </xf>
    <xf numFmtId="0" fontId="19" fillId="3" borderId="0" xfId="0" applyFont="1" applyFill="1" applyAlignment="1">
      <alignment horizontal="left" vertical="center"/>
    </xf>
    <xf numFmtId="2" fontId="28" fillId="6" borderId="1" xfId="0" applyNumberFormat="1" applyFont="1" applyFill="1" applyBorder="1" applyAlignment="1">
      <alignment horizontal="center" vertical="center"/>
    </xf>
    <xf numFmtId="169" fontId="37" fillId="3" borderId="1" xfId="0" quotePrefix="1" applyNumberFormat="1" applyFont="1" applyFill="1" applyBorder="1" applyAlignment="1" applyProtection="1">
      <alignment horizontal="left" vertical="center"/>
      <protection hidden="1"/>
    </xf>
    <xf numFmtId="2" fontId="16" fillId="0" borderId="0" xfId="0" applyNumberFormat="1" applyFont="1" applyAlignment="1">
      <alignment horizontal="center" vertical="center"/>
    </xf>
    <xf numFmtId="0" fontId="0" fillId="3" borderId="0" xfId="0" applyFill="1"/>
    <xf numFmtId="0" fontId="16" fillId="7" borderId="0" xfId="0" applyFont="1" applyFill="1"/>
    <xf numFmtId="0" fontId="15" fillId="7" borderId="0" xfId="0" applyFont="1" applyFill="1" applyAlignment="1">
      <alignment horizontal="center"/>
    </xf>
    <xf numFmtId="0" fontId="20" fillId="0" borderId="0" xfId="0" applyFont="1"/>
    <xf numFmtId="0" fontId="9" fillId="0" borderId="0" xfId="0" applyFont="1"/>
    <xf numFmtId="0" fontId="22" fillId="0" borderId="0" xfId="0" applyFont="1"/>
    <xf numFmtId="0" fontId="10" fillId="0" borderId="0" xfId="0" applyFont="1"/>
    <xf numFmtId="2" fontId="20" fillId="0" borderId="0" xfId="0" applyNumberFormat="1" applyFont="1"/>
    <xf numFmtId="166" fontId="20" fillId="0" borderId="0" xfId="0" applyNumberFormat="1" applyFont="1"/>
    <xf numFmtId="0" fontId="20" fillId="0" borderId="29" xfId="0" applyFont="1" applyBorder="1"/>
    <xf numFmtId="0" fontId="20" fillId="0" borderId="30" xfId="0" applyFont="1" applyBorder="1"/>
    <xf numFmtId="0" fontId="20" fillId="0" borderId="31" xfId="0" applyFont="1" applyBorder="1"/>
    <xf numFmtId="0" fontId="16" fillId="0" borderId="0" xfId="0" applyFont="1"/>
    <xf numFmtId="0" fontId="16" fillId="0" borderId="31" xfId="0" applyFont="1" applyBorder="1"/>
    <xf numFmtId="0" fontId="20" fillId="0" borderId="3" xfId="0" applyFont="1" applyBorder="1"/>
    <xf numFmtId="0" fontId="20" fillId="0" borderId="6" xfId="0" applyFont="1" applyBorder="1"/>
    <xf numFmtId="0" fontId="20" fillId="0" borderId="7" xfId="0" applyFont="1" applyBorder="1"/>
    <xf numFmtId="2" fontId="20" fillId="0" borderId="8" xfId="0" applyNumberFormat="1" applyFont="1" applyBorder="1"/>
    <xf numFmtId="0" fontId="20" fillId="0" borderId="2" xfId="0" applyFont="1" applyBorder="1"/>
    <xf numFmtId="2" fontId="20" fillId="0" borderId="4" xfId="0" applyNumberFormat="1" applyFont="1" applyBorder="1"/>
    <xf numFmtId="0" fontId="40" fillId="3" borderId="0" xfId="0" applyFont="1" applyFill="1"/>
    <xf numFmtId="0" fontId="41" fillId="3" borderId="0" xfId="0" applyFont="1" applyFill="1"/>
    <xf numFmtId="0" fontId="36" fillId="3" borderId="0" xfId="0" applyFont="1" applyFill="1"/>
    <xf numFmtId="0" fontId="25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25" fillId="0" borderId="0" xfId="0" applyFont="1"/>
    <xf numFmtId="14" fontId="25" fillId="3" borderId="0" xfId="0" applyNumberFormat="1" applyFont="1" applyFill="1" applyAlignment="1">
      <alignment horizontal="left"/>
    </xf>
    <xf numFmtId="0" fontId="44" fillId="3" borderId="0" xfId="0" applyFont="1" applyFill="1"/>
    <xf numFmtId="0" fontId="45" fillId="3" borderId="0" xfId="0" applyFont="1" applyFill="1"/>
    <xf numFmtId="0" fontId="46" fillId="3" borderId="0" xfId="0" applyFont="1" applyFill="1" applyAlignment="1">
      <alignment horizontal="center"/>
    </xf>
    <xf numFmtId="0" fontId="47" fillId="3" borderId="0" xfId="0" applyFont="1" applyFill="1" applyAlignment="1">
      <alignment horizontal="center"/>
    </xf>
    <xf numFmtId="0" fontId="48" fillId="0" borderId="0" xfId="0" applyFont="1"/>
    <xf numFmtId="0" fontId="45" fillId="0" borderId="0" xfId="0" applyFont="1"/>
    <xf numFmtId="0" fontId="49" fillId="4" borderId="0" xfId="0" applyFont="1" applyFill="1" applyAlignment="1" applyProtection="1">
      <alignment horizontal="center" vertical="center"/>
      <protection locked="0"/>
    </xf>
    <xf numFmtId="0" fontId="45" fillId="7" borderId="0" xfId="0" applyFont="1" applyFill="1"/>
    <xf numFmtId="0" fontId="46" fillId="7" borderId="0" xfId="0" applyFont="1" applyFill="1" applyAlignment="1">
      <alignment horizontal="center"/>
    </xf>
    <xf numFmtId="0" fontId="50" fillId="3" borderId="0" xfId="0" applyFont="1" applyFill="1" applyAlignment="1">
      <alignment horizontal="center" vertical="top"/>
    </xf>
    <xf numFmtId="0" fontId="50" fillId="3" borderId="3" xfId="0" applyFont="1" applyFill="1" applyBorder="1" applyAlignment="1">
      <alignment horizontal="center" vertical="top"/>
    </xf>
    <xf numFmtId="0" fontId="50" fillId="3" borderId="5" xfId="0" applyFont="1" applyFill="1" applyBorder="1" applyAlignment="1">
      <alignment horizontal="center" vertical="top"/>
    </xf>
    <xf numFmtId="0" fontId="46" fillId="3" borderId="6" xfId="0" applyFont="1" applyFill="1" applyBorder="1" applyAlignment="1">
      <alignment horizontal="center"/>
    </xf>
    <xf numFmtId="0" fontId="45" fillId="3" borderId="7" xfId="0" applyFont="1" applyFill="1" applyBorder="1"/>
    <xf numFmtId="0" fontId="51" fillId="3" borderId="0" xfId="0" applyFont="1" applyFill="1" applyAlignment="1">
      <alignment horizontal="left" vertical="center"/>
    </xf>
    <xf numFmtId="0" fontId="51" fillId="3" borderId="0" xfId="0" applyFont="1" applyFill="1" applyAlignment="1">
      <alignment vertical="center"/>
    </xf>
    <xf numFmtId="0" fontId="45" fillId="3" borderId="8" xfId="0" applyFont="1" applyFill="1" applyBorder="1" applyAlignment="1">
      <alignment horizontal="center"/>
    </xf>
    <xf numFmtId="0" fontId="45" fillId="3" borderId="0" xfId="0" applyFont="1" applyFill="1" applyAlignment="1">
      <alignment horizontal="center"/>
    </xf>
    <xf numFmtId="0" fontId="44" fillId="3" borderId="0" xfId="0" applyFont="1" applyFill="1" applyAlignment="1">
      <alignment horizontal="center"/>
    </xf>
    <xf numFmtId="0" fontId="45" fillId="3" borderId="7" xfId="0" applyFont="1" applyFill="1" applyBorder="1" applyAlignment="1">
      <alignment horizontal="left" vertical="center"/>
    </xf>
    <xf numFmtId="0" fontId="45" fillId="3" borderId="0" xfId="0" applyFont="1" applyFill="1" applyAlignment="1">
      <alignment horizontal="left" vertical="center"/>
    </xf>
    <xf numFmtId="0" fontId="52" fillId="3" borderId="0" xfId="0" applyFont="1" applyFill="1" applyAlignment="1">
      <alignment vertical="center"/>
    </xf>
    <xf numFmtId="0" fontId="48" fillId="3" borderId="8" xfId="0" applyFont="1" applyFill="1" applyBorder="1"/>
    <xf numFmtId="0" fontId="48" fillId="3" borderId="0" xfId="0" applyFont="1" applyFill="1"/>
    <xf numFmtId="0" fontId="51" fillId="3" borderId="7" xfId="0" applyFont="1" applyFill="1" applyBorder="1" applyAlignment="1">
      <alignment horizontal="left" vertical="center"/>
    </xf>
    <xf numFmtId="0" fontId="52" fillId="3" borderId="0" xfId="0" applyFont="1" applyFill="1" applyAlignment="1">
      <alignment horizontal="center" vertical="center"/>
    </xf>
    <xf numFmtId="0" fontId="45" fillId="3" borderId="3" xfId="0" applyFont="1" applyFill="1" applyBorder="1"/>
    <xf numFmtId="0" fontId="45" fillId="3" borderId="5" xfId="0" applyFont="1" applyFill="1" applyBorder="1"/>
    <xf numFmtId="0" fontId="53" fillId="3" borderId="22" xfId="0" applyFont="1" applyFill="1" applyBorder="1" applyAlignment="1">
      <alignment horizontal="center" vertical="center"/>
    </xf>
    <xf numFmtId="169" fontId="54" fillId="3" borderId="22" xfId="0" applyNumberFormat="1" applyFont="1" applyFill="1" applyBorder="1" applyAlignment="1">
      <alignment horizontal="center" vertical="center"/>
    </xf>
    <xf numFmtId="171" fontId="54" fillId="3" borderId="22" xfId="0" applyNumberFormat="1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right"/>
    </xf>
    <xf numFmtId="169" fontId="52" fillId="3" borderId="0" xfId="0" applyNumberFormat="1" applyFont="1" applyFill="1" applyAlignment="1">
      <alignment horizontal="center" vertical="center"/>
    </xf>
    <xf numFmtId="0" fontId="45" fillId="3" borderId="0" xfId="0" applyFont="1" applyFill="1" applyAlignment="1">
      <alignment vertical="center"/>
    </xf>
    <xf numFmtId="0" fontId="45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right" vertical="center"/>
    </xf>
    <xf numFmtId="169" fontId="56" fillId="3" borderId="23" xfId="0" applyNumberFormat="1" applyFont="1" applyFill="1" applyBorder="1" applyAlignment="1">
      <alignment horizontal="center" vertical="center"/>
    </xf>
    <xf numFmtId="169" fontId="56" fillId="3" borderId="24" xfId="0" applyNumberFormat="1" applyFont="1" applyFill="1" applyBorder="1" applyAlignment="1">
      <alignment horizontal="center" vertical="center"/>
    </xf>
    <xf numFmtId="169" fontId="56" fillId="3" borderId="25" xfId="0" applyNumberFormat="1" applyFont="1" applyFill="1" applyBorder="1" applyAlignment="1">
      <alignment horizontal="center" vertical="center"/>
    </xf>
    <xf numFmtId="169" fontId="54" fillId="3" borderId="8" xfId="0" applyNumberFormat="1" applyFont="1" applyFill="1" applyBorder="1" applyAlignment="1">
      <alignment horizontal="center"/>
    </xf>
    <xf numFmtId="0" fontId="45" fillId="3" borderId="2" xfId="0" applyFont="1" applyFill="1" applyBorder="1"/>
    <xf numFmtId="169" fontId="57" fillId="3" borderId="1" xfId="0" applyNumberFormat="1" applyFont="1" applyFill="1" applyBorder="1" applyAlignment="1">
      <alignment vertical="center"/>
    </xf>
    <xf numFmtId="0" fontId="45" fillId="3" borderId="1" xfId="0" applyFont="1" applyFill="1" applyBorder="1"/>
    <xf numFmtId="0" fontId="55" fillId="3" borderId="1" xfId="0" applyFont="1" applyFill="1" applyBorder="1" applyAlignment="1">
      <alignment horizontal="right" vertical="center"/>
    </xf>
    <xf numFmtId="169" fontId="52" fillId="4" borderId="26" xfId="0" applyNumberFormat="1" applyFont="1" applyFill="1" applyBorder="1" applyAlignment="1" applyProtection="1">
      <alignment horizontal="center" vertical="center"/>
      <protection locked="0"/>
    </xf>
    <xf numFmtId="169" fontId="52" fillId="4" borderId="27" xfId="0" applyNumberFormat="1" applyFont="1" applyFill="1" applyBorder="1" applyAlignment="1" applyProtection="1">
      <alignment horizontal="center" vertical="center"/>
      <protection locked="0"/>
    </xf>
    <xf numFmtId="169" fontId="52" fillId="4" borderId="28" xfId="0" applyNumberFormat="1" applyFont="1" applyFill="1" applyBorder="1" applyAlignment="1" applyProtection="1">
      <alignment horizontal="center" vertical="center"/>
      <protection locked="0"/>
    </xf>
    <xf numFmtId="169" fontId="55" fillId="3" borderId="22" xfId="0" applyNumberFormat="1" applyFont="1" applyFill="1" applyBorder="1" applyAlignment="1">
      <alignment horizontal="center" vertical="center"/>
    </xf>
    <xf numFmtId="0" fontId="53" fillId="3" borderId="0" xfId="0" applyFont="1" applyFill="1"/>
    <xf numFmtId="169" fontId="48" fillId="3" borderId="0" xfId="0" applyNumberFormat="1" applyFont="1" applyFill="1" applyAlignment="1">
      <alignment horizontal="center" vertical="center"/>
    </xf>
    <xf numFmtId="0" fontId="58" fillId="3" borderId="5" xfId="0" applyFont="1" applyFill="1" applyBorder="1"/>
    <xf numFmtId="0" fontId="59" fillId="3" borderId="22" xfId="0" applyFont="1" applyFill="1" applyBorder="1" applyAlignment="1">
      <alignment horizontal="center" vertical="center"/>
    </xf>
    <xf numFmtId="169" fontId="60" fillId="3" borderId="22" xfId="0" applyNumberFormat="1" applyFont="1" applyFill="1" applyBorder="1" applyAlignment="1">
      <alignment horizontal="center" vertical="center"/>
    </xf>
    <xf numFmtId="171" fontId="60" fillId="3" borderId="22" xfId="0" applyNumberFormat="1" applyFont="1" applyFill="1" applyBorder="1" applyAlignment="1">
      <alignment horizontal="center" vertical="center"/>
    </xf>
    <xf numFmtId="0" fontId="58" fillId="3" borderId="6" xfId="0" applyFont="1" applyFill="1" applyBorder="1"/>
    <xf numFmtId="0" fontId="58" fillId="8" borderId="0" xfId="0" applyFont="1" applyFill="1" applyAlignment="1">
      <alignment vertical="center"/>
    </xf>
    <xf numFmtId="0" fontId="58" fillId="3" borderId="0" xfId="0" applyFont="1" applyFill="1"/>
    <xf numFmtId="0" fontId="61" fillId="3" borderId="0" xfId="0" applyFont="1" applyFill="1" applyAlignment="1">
      <alignment horizontal="right" vertical="center"/>
    </xf>
    <xf numFmtId="169" fontId="62" fillId="3" borderId="23" xfId="0" applyNumberFormat="1" applyFont="1" applyFill="1" applyBorder="1" applyAlignment="1">
      <alignment horizontal="center" vertical="center"/>
    </xf>
    <xf numFmtId="169" fontId="62" fillId="3" borderId="24" xfId="0" applyNumberFormat="1" applyFont="1" applyFill="1" applyBorder="1" applyAlignment="1">
      <alignment horizontal="center" vertical="center"/>
    </xf>
    <xf numFmtId="169" fontId="62" fillId="3" borderId="25" xfId="0" applyNumberFormat="1" applyFont="1" applyFill="1" applyBorder="1" applyAlignment="1">
      <alignment horizontal="center" vertical="center"/>
    </xf>
    <xf numFmtId="169" fontId="60" fillId="3" borderId="8" xfId="0" applyNumberFormat="1" applyFont="1" applyFill="1" applyBorder="1" applyAlignment="1">
      <alignment horizontal="center"/>
    </xf>
    <xf numFmtId="0" fontId="58" fillId="3" borderId="1" xfId="0" applyFont="1" applyFill="1" applyBorder="1" applyAlignment="1">
      <alignment vertical="center"/>
    </xf>
    <xf numFmtId="0" fontId="61" fillId="3" borderId="1" xfId="0" applyFont="1" applyFill="1" applyBorder="1" applyAlignment="1">
      <alignment horizontal="right" vertical="center"/>
    </xf>
    <xf numFmtId="169" fontId="63" fillId="4" borderId="26" xfId="0" applyNumberFormat="1" applyFont="1" applyFill="1" applyBorder="1" applyAlignment="1" applyProtection="1">
      <alignment horizontal="center" vertical="center"/>
      <protection locked="0"/>
    </xf>
    <xf numFmtId="169" fontId="63" fillId="4" borderId="27" xfId="0" applyNumberFormat="1" applyFont="1" applyFill="1" applyBorder="1" applyAlignment="1" applyProtection="1">
      <alignment horizontal="center" vertical="center"/>
      <protection locked="0"/>
    </xf>
    <xf numFmtId="169" fontId="63" fillId="4" borderId="28" xfId="0" applyNumberFormat="1" applyFont="1" applyFill="1" applyBorder="1" applyAlignment="1" applyProtection="1">
      <alignment horizontal="center" vertical="center"/>
      <protection locked="0"/>
    </xf>
    <xf numFmtId="169" fontId="61" fillId="3" borderId="22" xfId="0" applyNumberFormat="1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169" fontId="56" fillId="3" borderId="1" xfId="0" applyNumberFormat="1" applyFont="1" applyFill="1" applyBorder="1" applyAlignment="1">
      <alignment vertical="center"/>
    </xf>
    <xf numFmtId="0" fontId="48" fillId="3" borderId="4" xfId="0" applyFont="1" applyFill="1" applyBorder="1"/>
    <xf numFmtId="14" fontId="44" fillId="3" borderId="0" xfId="0" applyNumberFormat="1" applyFont="1" applyFill="1"/>
    <xf numFmtId="14" fontId="64" fillId="3" borderId="0" xfId="0" applyNumberFormat="1" applyFont="1" applyFill="1"/>
    <xf numFmtId="0" fontId="56" fillId="3" borderId="0" xfId="0" applyFont="1" applyFill="1"/>
    <xf numFmtId="0" fontId="64" fillId="3" borderId="0" xfId="0" applyFont="1" applyFill="1"/>
    <xf numFmtId="0" fontId="56" fillId="0" borderId="0" xfId="0" applyFont="1"/>
    <xf numFmtId="0" fontId="52" fillId="0" borderId="0" xfId="0" applyFont="1"/>
    <xf numFmtId="14" fontId="34" fillId="3" borderId="0" xfId="0" applyNumberFormat="1" applyFont="1" applyFill="1"/>
    <xf numFmtId="0" fontId="66" fillId="3" borderId="0" xfId="0" applyFont="1" applyFill="1"/>
    <xf numFmtId="0" fontId="65" fillId="3" borderId="0" xfId="0" applyFont="1" applyFill="1"/>
    <xf numFmtId="0" fontId="44" fillId="3" borderId="0" xfId="0" quotePrefix="1" applyFont="1" applyFill="1" applyAlignment="1">
      <alignment horizontal="center"/>
    </xf>
    <xf numFmtId="0" fontId="44" fillId="3" borderId="0" xfId="0" applyFont="1" applyFill="1" applyAlignment="1">
      <alignment horizontal="right"/>
    </xf>
    <xf numFmtId="0" fontId="67" fillId="3" borderId="0" xfId="0" applyFont="1" applyFill="1"/>
    <xf numFmtId="169" fontId="44" fillId="3" borderId="0" xfId="0" applyNumberFormat="1" applyFont="1" applyFill="1" applyAlignment="1">
      <alignment horizontal="right"/>
    </xf>
    <xf numFmtId="2" fontId="48" fillId="0" borderId="0" xfId="0" applyNumberFormat="1" applyFont="1"/>
    <xf numFmtId="166" fontId="44" fillId="3" borderId="0" xfId="0" applyNumberFormat="1" applyFont="1" applyFill="1"/>
    <xf numFmtId="169" fontId="44" fillId="3" borderId="44" xfId="0" applyNumberFormat="1" applyFont="1" applyFill="1" applyBorder="1" applyAlignment="1">
      <alignment horizontal="right"/>
    </xf>
    <xf numFmtId="169" fontId="44" fillId="3" borderId="0" xfId="0" applyNumberFormat="1" applyFont="1" applyFill="1"/>
    <xf numFmtId="2" fontId="48" fillId="3" borderId="0" xfId="0" applyNumberFormat="1" applyFont="1" applyFill="1"/>
    <xf numFmtId="2" fontId="44" fillId="3" borderId="0" xfId="0" applyNumberFormat="1" applyFont="1" applyFill="1"/>
    <xf numFmtId="168" fontId="44" fillId="3" borderId="0" xfId="0" applyNumberFormat="1" applyFont="1" applyFill="1" applyAlignment="1">
      <alignment horizontal="right"/>
    </xf>
    <xf numFmtId="0" fontId="69" fillId="3" borderId="0" xfId="0" applyFont="1" applyFill="1"/>
    <xf numFmtId="169" fontId="70" fillId="3" borderId="0" xfId="0" applyNumberFormat="1" applyFont="1" applyFill="1" applyAlignment="1">
      <alignment horizontal="center"/>
    </xf>
    <xf numFmtId="0" fontId="55" fillId="3" borderId="0" xfId="0" applyFont="1" applyFill="1"/>
    <xf numFmtId="0" fontId="71" fillId="3" borderId="0" xfId="0" applyFont="1" applyFill="1"/>
    <xf numFmtId="0" fontId="72" fillId="3" borderId="0" xfId="0" applyFont="1" applyFill="1"/>
    <xf numFmtId="168" fontId="55" fillId="3" borderId="0" xfId="0" applyNumberFormat="1" applyFont="1" applyFill="1" applyAlignment="1">
      <alignment horizontal="center"/>
    </xf>
    <xf numFmtId="169" fontId="55" fillId="3" borderId="0" xfId="0" applyNumberFormat="1" applyFont="1" applyFill="1" applyAlignment="1">
      <alignment horizontal="center"/>
    </xf>
    <xf numFmtId="0" fontId="73" fillId="3" borderId="0" xfId="0" applyFont="1" applyFill="1"/>
    <xf numFmtId="0" fontId="54" fillId="3" borderId="0" xfId="0" applyFont="1" applyFill="1" applyAlignment="1">
      <alignment horizontal="center"/>
    </xf>
    <xf numFmtId="0" fontId="55" fillId="3" borderId="0" xfId="0" applyFont="1" applyFill="1" applyAlignment="1">
      <alignment vertical="center"/>
    </xf>
    <xf numFmtId="0" fontId="72" fillId="3" borderId="0" xfId="0" applyFont="1" applyFill="1" applyAlignment="1">
      <alignment vertical="center"/>
    </xf>
    <xf numFmtId="0" fontId="67" fillId="3" borderId="1" xfId="0" applyFont="1" applyFill="1" applyBorder="1"/>
    <xf numFmtId="0" fontId="67" fillId="3" borderId="0" xfId="0" applyFont="1" applyFill="1" applyAlignment="1">
      <alignment vertical="center"/>
    </xf>
    <xf numFmtId="0" fontId="48" fillId="3" borderId="1" xfId="0" applyFont="1" applyFill="1" applyBorder="1"/>
    <xf numFmtId="0" fontId="55" fillId="3" borderId="0" xfId="0" applyFont="1" applyFill="1" applyAlignment="1">
      <alignment horizontal="center" vertical="center"/>
    </xf>
    <xf numFmtId="0" fontId="67" fillId="0" borderId="0" xfId="0" applyFont="1"/>
    <xf numFmtId="14" fontId="67" fillId="3" borderId="0" xfId="0" applyNumberFormat="1" applyFont="1" applyFill="1" applyAlignment="1">
      <alignment horizontal="left"/>
    </xf>
    <xf numFmtId="0" fontId="63" fillId="3" borderId="2" xfId="0" applyFont="1" applyFill="1" applyBorder="1" applyAlignment="1">
      <alignment vertical="center"/>
    </xf>
    <xf numFmtId="0" fontId="63" fillId="3" borderId="5" xfId="0" applyFont="1" applyFill="1" applyBorder="1"/>
    <xf numFmtId="0" fontId="63" fillId="3" borderId="5" xfId="0" applyFont="1" applyFill="1" applyBorder="1" applyAlignment="1">
      <alignment horizontal="center"/>
    </xf>
    <xf numFmtId="0" fontId="52" fillId="3" borderId="5" xfId="0" applyFont="1" applyFill="1" applyBorder="1"/>
    <xf numFmtId="0" fontId="75" fillId="3" borderId="0" xfId="0" applyFont="1" applyFill="1" applyAlignment="1">
      <alignment horizontal="left" vertical="center"/>
    </xf>
    <xf numFmtId="164" fontId="54" fillId="3" borderId="9" xfId="0" applyNumberFormat="1" applyFont="1" applyFill="1" applyBorder="1" applyAlignment="1">
      <alignment horizontal="center" vertical="center"/>
    </xf>
    <xf numFmtId="164" fontId="54" fillId="3" borderId="13" xfId="0" applyNumberFormat="1" applyFont="1" applyFill="1" applyBorder="1" applyAlignment="1">
      <alignment horizontal="center" vertical="center"/>
    </xf>
    <xf numFmtId="170" fontId="55" fillId="3" borderId="21" xfId="0" applyNumberFormat="1" applyFont="1" applyFill="1" applyBorder="1"/>
    <xf numFmtId="0" fontId="74" fillId="3" borderId="2" xfId="0" applyFont="1" applyFill="1" applyBorder="1"/>
    <xf numFmtId="2" fontId="76" fillId="3" borderId="1" xfId="0" applyNumberFormat="1" applyFont="1" applyFill="1" applyBorder="1" applyAlignment="1">
      <alignment horizontal="center" vertical="center"/>
    </xf>
    <xf numFmtId="49" fontId="66" fillId="3" borderId="1" xfId="0" applyNumberFormat="1" applyFont="1" applyFill="1" applyBorder="1" applyAlignment="1">
      <alignment horizontal="right" vertical="center"/>
    </xf>
    <xf numFmtId="2" fontId="55" fillId="3" borderId="4" xfId="0" applyNumberFormat="1" applyFont="1" applyFill="1" applyBorder="1"/>
    <xf numFmtId="0" fontId="68" fillId="0" borderId="3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1" xfId="0" quotePrefix="1" applyFont="1" applyBorder="1" applyAlignment="1">
      <alignment horizontal="center" vertical="center"/>
    </xf>
    <xf numFmtId="168" fontId="54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4" xfId="0" applyNumberFormat="1" applyFont="1" applyBorder="1" applyAlignment="1">
      <alignment horizontal="center" vertical="center"/>
    </xf>
    <xf numFmtId="2" fontId="54" fillId="0" borderId="11" xfId="0" applyNumberFormat="1" applyFont="1" applyBorder="1" applyAlignment="1">
      <alignment horizontal="center" vertical="center"/>
    </xf>
    <xf numFmtId="2" fontId="54" fillId="0" borderId="12" xfId="0" applyNumberFormat="1" applyFont="1" applyBorder="1" applyAlignment="1">
      <alignment horizontal="center" vertical="center"/>
    </xf>
    <xf numFmtId="168" fontId="54" fillId="0" borderId="14" xfId="0" applyNumberFormat="1" applyFont="1" applyBorder="1" applyAlignment="1" applyProtection="1">
      <alignment horizontal="center" vertical="center"/>
      <protection locked="0"/>
    </xf>
    <xf numFmtId="2" fontId="54" fillId="0" borderId="14" xfId="0" applyNumberFormat="1" applyFont="1" applyBorder="1" applyAlignment="1" applyProtection="1">
      <alignment horizontal="center" vertical="center"/>
      <protection locked="0"/>
    </xf>
    <xf numFmtId="168" fontId="54" fillId="0" borderId="16" xfId="0" applyNumberFormat="1" applyFont="1" applyBorder="1" applyAlignment="1" applyProtection="1">
      <alignment horizontal="center" vertical="center"/>
      <protection locked="0"/>
    </xf>
    <xf numFmtId="2" fontId="54" fillId="0" borderId="16" xfId="0" applyNumberFormat="1" applyFont="1" applyBorder="1" applyAlignment="1" applyProtection="1">
      <alignment horizontal="center" vertical="center"/>
      <protection locked="0"/>
    </xf>
    <xf numFmtId="2" fontId="54" fillId="0" borderId="17" xfId="0" applyNumberFormat="1" applyFont="1" applyBorder="1" applyAlignment="1">
      <alignment horizontal="center" vertical="center"/>
    </xf>
    <xf numFmtId="2" fontId="54" fillId="0" borderId="18" xfId="0" applyNumberFormat="1" applyFont="1" applyBorder="1" applyAlignment="1">
      <alignment horizontal="center" vertical="center"/>
    </xf>
    <xf numFmtId="2" fontId="77" fillId="0" borderId="11" xfId="0" applyNumberFormat="1" applyFont="1" applyBorder="1" applyAlignment="1" applyProtection="1">
      <alignment horizontal="center" vertical="center"/>
      <protection locked="0"/>
    </xf>
    <xf numFmtId="2" fontId="77" fillId="0" borderId="17" xfId="0" applyNumberFormat="1" applyFont="1" applyBorder="1" applyAlignment="1" applyProtection="1">
      <alignment horizontal="center" vertical="center"/>
      <protection locked="0"/>
    </xf>
    <xf numFmtId="167" fontId="54" fillId="3" borderId="20" xfId="0" applyNumberFormat="1" applyFont="1" applyFill="1" applyBorder="1" applyAlignment="1">
      <alignment horizontal="center" vertical="center"/>
    </xf>
    <xf numFmtId="2" fontId="77" fillId="3" borderId="1" xfId="0" applyNumberFormat="1" applyFont="1" applyFill="1" applyBorder="1" applyAlignment="1">
      <alignment horizontal="center" vertical="center"/>
    </xf>
    <xf numFmtId="1" fontId="78" fillId="3" borderId="1" xfId="0" applyNumberFormat="1" applyFont="1" applyFill="1" applyBorder="1" applyAlignment="1">
      <alignment horizontal="center" vertical="center"/>
    </xf>
    <xf numFmtId="165" fontId="77" fillId="3" borderId="1" xfId="0" applyNumberFormat="1" applyFont="1" applyFill="1" applyBorder="1" applyAlignment="1">
      <alignment vertical="center"/>
    </xf>
    <xf numFmtId="49" fontId="77" fillId="3" borderId="1" xfId="0" applyNumberFormat="1" applyFont="1" applyFill="1" applyBorder="1" applyAlignment="1">
      <alignment horizontal="right" vertical="center"/>
    </xf>
    <xf numFmtId="2" fontId="77" fillId="6" borderId="1" xfId="0" applyNumberFormat="1" applyFont="1" applyFill="1" applyBorder="1" applyAlignment="1">
      <alignment horizontal="center" vertical="center"/>
    </xf>
    <xf numFmtId="169" fontId="54" fillId="3" borderId="1" xfId="0" quotePrefix="1" applyNumberFormat="1" applyFont="1" applyFill="1" applyBorder="1" applyAlignment="1" applyProtection="1">
      <alignment horizontal="left" vertical="center"/>
      <protection hidden="1"/>
    </xf>
    <xf numFmtId="2" fontId="79" fillId="3" borderId="19" xfId="0" applyNumberFormat="1" applyFont="1" applyFill="1" applyBorder="1" applyAlignment="1">
      <alignment horizontal="center" vertical="center"/>
    </xf>
    <xf numFmtId="168" fontId="80" fillId="3" borderId="20" xfId="0" applyNumberFormat="1" applyFont="1" applyFill="1" applyBorder="1" applyAlignment="1">
      <alignment horizontal="center" vertical="center"/>
    </xf>
    <xf numFmtId="2" fontId="80" fillId="3" borderId="20" xfId="0" applyNumberFormat="1" applyFont="1" applyFill="1" applyBorder="1" applyAlignment="1">
      <alignment horizontal="center" vertical="center"/>
    </xf>
    <xf numFmtId="2" fontId="81" fillId="3" borderId="20" xfId="0" applyNumberFormat="1" applyFont="1" applyFill="1" applyBorder="1" applyAlignment="1">
      <alignment horizontal="center" vertical="center"/>
    </xf>
    <xf numFmtId="0" fontId="82" fillId="8" borderId="7" xfId="0" applyFont="1" applyFill="1" applyBorder="1" applyAlignment="1">
      <alignment vertical="center"/>
    </xf>
    <xf numFmtId="0" fontId="83" fillId="3" borderId="7" xfId="0" applyFont="1" applyFill="1" applyBorder="1" applyAlignment="1">
      <alignment horizontal="left" vertical="center"/>
    </xf>
    <xf numFmtId="0" fontId="84" fillId="3" borderId="5" xfId="0" applyFont="1" applyFill="1" applyBorder="1" applyAlignment="1">
      <alignment horizontal="right" vertical="center"/>
    </xf>
    <xf numFmtId="0" fontId="85" fillId="3" borderId="5" xfId="0" applyFont="1" applyFill="1" applyBorder="1" applyAlignment="1">
      <alignment horizontal="right" vertical="center"/>
    </xf>
    <xf numFmtId="0" fontId="0" fillId="10" borderId="0" xfId="0" applyFill="1"/>
    <xf numFmtId="2" fontId="88" fillId="3" borderId="1" xfId="0" applyNumberFormat="1" applyFont="1" applyFill="1" applyBorder="1"/>
    <xf numFmtId="2" fontId="68" fillId="4" borderId="45" xfId="0" applyNumberFormat="1" applyFont="1" applyFill="1" applyBorder="1" applyAlignment="1" applyProtection="1">
      <alignment vertical="center"/>
      <protection locked="0"/>
    </xf>
    <xf numFmtId="2" fontId="87" fillId="4" borderId="45" xfId="0" applyNumberFormat="1" applyFont="1" applyFill="1" applyBorder="1" applyAlignment="1" applyProtection="1">
      <alignment vertical="center"/>
      <protection locked="0"/>
    </xf>
    <xf numFmtId="0" fontId="89" fillId="10" borderId="0" xfId="0" applyFont="1" applyFill="1"/>
    <xf numFmtId="0" fontId="48" fillId="3" borderId="0" xfId="0" applyFont="1" applyFill="1" applyAlignment="1">
      <alignment horizontal="right"/>
    </xf>
    <xf numFmtId="169" fontId="48" fillId="3" borderId="0" xfId="0" applyNumberFormat="1" applyFont="1" applyFill="1" applyAlignment="1">
      <alignment horizontal="right"/>
    </xf>
    <xf numFmtId="166" fontId="48" fillId="3" borderId="0" xfId="0" applyNumberFormat="1" applyFont="1" applyFill="1"/>
    <xf numFmtId="169" fontId="48" fillId="3" borderId="0" xfId="0" applyNumberFormat="1" applyFont="1" applyFill="1"/>
    <xf numFmtId="0" fontId="86" fillId="0" borderId="0" xfId="0" applyFont="1"/>
    <xf numFmtId="0" fontId="49" fillId="7" borderId="0" xfId="0" applyFont="1" applyFill="1" applyAlignment="1">
      <alignment horizontal="right" vertical="center"/>
    </xf>
    <xf numFmtId="0" fontId="74" fillId="4" borderId="41" xfId="0" applyFont="1" applyFill="1" applyBorder="1" applyAlignment="1" applyProtection="1">
      <alignment horizontal="center" vertical="center"/>
      <protection locked="0"/>
    </xf>
    <xf numFmtId="0" fontId="74" fillId="4" borderId="42" xfId="0" applyFont="1" applyFill="1" applyBorder="1" applyAlignment="1" applyProtection="1">
      <alignment horizontal="center" vertical="center"/>
      <protection locked="0"/>
    </xf>
    <xf numFmtId="0" fontId="74" fillId="4" borderId="43" xfId="0" applyFont="1" applyFill="1" applyBorder="1" applyAlignment="1" applyProtection="1">
      <alignment horizontal="center" vertical="center"/>
      <protection locked="0"/>
    </xf>
    <xf numFmtId="2" fontId="74" fillId="4" borderId="41" xfId="0" applyNumberFormat="1" applyFont="1" applyFill="1" applyBorder="1" applyAlignment="1" applyProtection="1">
      <alignment horizontal="center" vertical="center"/>
      <protection locked="0"/>
    </xf>
    <xf numFmtId="2" fontId="74" fillId="4" borderId="42" xfId="0" applyNumberFormat="1" applyFont="1" applyFill="1" applyBorder="1" applyAlignment="1" applyProtection="1">
      <alignment horizontal="center" vertical="center"/>
      <protection locked="0"/>
    </xf>
    <xf numFmtId="2" fontId="74" fillId="4" borderId="43" xfId="0" applyNumberFormat="1" applyFont="1" applyFill="1" applyBorder="1" applyAlignment="1" applyProtection="1">
      <alignment horizontal="center" vertical="center"/>
      <protection locked="0"/>
    </xf>
    <xf numFmtId="14" fontId="58" fillId="4" borderId="46" xfId="0" applyNumberFormat="1" applyFont="1" applyFill="1" applyBorder="1" applyAlignment="1" applyProtection="1">
      <alignment horizontal="center" vertical="center"/>
      <protection locked="0"/>
    </xf>
    <xf numFmtId="14" fontId="58" fillId="4" borderId="47" xfId="0" applyNumberFormat="1" applyFont="1" applyFill="1" applyBorder="1" applyAlignment="1" applyProtection="1">
      <alignment horizontal="center" vertical="center"/>
      <protection locked="0"/>
    </xf>
    <xf numFmtId="0" fontId="66" fillId="0" borderId="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6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167" fontId="54" fillId="0" borderId="38" xfId="0" applyNumberFormat="1" applyFont="1" applyBorder="1" applyAlignment="1" applyProtection="1">
      <alignment horizontal="center" vertical="center"/>
      <protection locked="0"/>
    </xf>
    <xf numFmtId="167" fontId="54" fillId="0" borderId="39" xfId="0" applyNumberFormat="1" applyFont="1" applyBorder="1" applyAlignment="1" applyProtection="1">
      <alignment horizontal="center" vertical="center"/>
      <protection locked="0"/>
    </xf>
    <xf numFmtId="167" fontId="54" fillId="0" borderId="40" xfId="0" applyNumberFormat="1" applyFont="1" applyBorder="1" applyAlignment="1" applyProtection="1">
      <alignment horizontal="center" vertical="center"/>
      <protection locked="0"/>
    </xf>
    <xf numFmtId="167" fontId="54" fillId="0" borderId="32" xfId="0" applyNumberFormat="1" applyFont="1" applyBorder="1" applyAlignment="1" applyProtection="1">
      <alignment horizontal="center" vertical="center"/>
      <protection locked="0"/>
    </xf>
    <xf numFmtId="167" fontId="54" fillId="0" borderId="33" xfId="0" applyNumberFormat="1" applyFont="1" applyBorder="1" applyAlignment="1" applyProtection="1">
      <alignment horizontal="center" vertical="center"/>
      <protection locked="0"/>
    </xf>
    <xf numFmtId="167" fontId="54" fillId="0" borderId="34" xfId="0" applyNumberFormat="1" applyFont="1" applyBorder="1" applyAlignment="1" applyProtection="1">
      <alignment horizontal="center" vertical="center"/>
      <protection locked="0"/>
    </xf>
    <xf numFmtId="167" fontId="54" fillId="0" borderId="35" xfId="0" applyNumberFormat="1" applyFont="1" applyBorder="1" applyAlignment="1" applyProtection="1">
      <alignment horizontal="center" vertical="center"/>
      <protection locked="0"/>
    </xf>
    <xf numFmtId="167" fontId="54" fillId="0" borderId="36" xfId="0" applyNumberFormat="1" applyFont="1" applyBorder="1" applyAlignment="1" applyProtection="1">
      <alignment horizontal="center" vertical="center"/>
      <protection locked="0"/>
    </xf>
    <xf numFmtId="167" fontId="54" fillId="0" borderId="37" xfId="0" applyNumberFormat="1" applyFont="1" applyBorder="1" applyAlignment="1" applyProtection="1">
      <alignment horizontal="center" vertical="center"/>
      <protection locked="0"/>
    </xf>
    <xf numFmtId="0" fontId="54" fillId="3" borderId="0" xfId="0" applyFont="1" applyFill="1" applyAlignment="1">
      <alignment horizontal="center"/>
    </xf>
    <xf numFmtId="0" fontId="55" fillId="3" borderId="5" xfId="0" applyFont="1" applyFill="1" applyBorder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39" fillId="7" borderId="0" xfId="0" applyFont="1" applyFill="1" applyAlignment="1">
      <alignment horizontal="right" vertical="center"/>
    </xf>
    <xf numFmtId="167" fontId="26" fillId="3" borderId="32" xfId="0" applyNumberFormat="1" applyFont="1" applyFill="1" applyBorder="1" applyAlignment="1" applyProtection="1">
      <alignment horizontal="center" vertical="center"/>
      <protection locked="0"/>
    </xf>
    <xf numFmtId="167" fontId="26" fillId="3" borderId="34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16" fillId="4" borderId="41" xfId="0" applyFont="1" applyFill="1" applyBorder="1" applyAlignment="1" applyProtection="1">
      <alignment horizontal="center" vertical="center"/>
      <protection locked="0"/>
    </xf>
    <xf numFmtId="0" fontId="16" fillId="4" borderId="42" xfId="0" applyFont="1" applyFill="1" applyBorder="1" applyAlignment="1" applyProtection="1">
      <alignment horizontal="center" vertical="center"/>
      <protection locked="0"/>
    </xf>
    <xf numFmtId="0" fontId="16" fillId="4" borderId="43" xfId="0" applyFont="1" applyFill="1" applyBorder="1" applyAlignment="1" applyProtection="1">
      <alignment horizontal="center" vertical="center"/>
      <protection locked="0"/>
    </xf>
    <xf numFmtId="0" fontId="19" fillId="4" borderId="41" xfId="0" applyFont="1" applyFill="1" applyBorder="1" applyAlignment="1" applyProtection="1">
      <alignment horizontal="center" vertical="center"/>
      <protection locked="0"/>
    </xf>
    <xf numFmtId="0" fontId="19" fillId="4" borderId="42" xfId="0" applyFont="1" applyFill="1" applyBorder="1" applyAlignment="1" applyProtection="1">
      <alignment horizontal="center" vertical="center"/>
      <protection locked="0"/>
    </xf>
    <xf numFmtId="0" fontId="19" fillId="4" borderId="43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67" fontId="26" fillId="3" borderId="38" xfId="0" applyNumberFormat="1" applyFont="1" applyFill="1" applyBorder="1" applyAlignment="1" applyProtection="1">
      <alignment horizontal="center" vertical="center"/>
      <protection locked="0"/>
    </xf>
    <xf numFmtId="167" fontId="26" fillId="3" borderId="40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167" fontId="26" fillId="3" borderId="35" xfId="0" applyNumberFormat="1" applyFont="1" applyFill="1" applyBorder="1" applyAlignment="1" applyProtection="1">
      <alignment horizontal="center" vertical="center"/>
      <protection locked="0"/>
    </xf>
    <xf numFmtId="167" fontId="26" fillId="3" borderId="37" xfId="0" applyNumberFormat="1" applyFont="1" applyFill="1" applyBorder="1" applyAlignment="1" applyProtection="1">
      <alignment horizontal="center" vertical="center"/>
      <protection locked="0"/>
    </xf>
    <xf numFmtId="0" fontId="26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2" fillId="9" borderId="3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97"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0</xdr:rowOff>
    </xdr:from>
    <xdr:ext cx="6345383" cy="308276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555146A-4A94-49A3-9681-0D2FD9B8BBF5}"/>
            </a:ext>
          </a:extLst>
        </xdr:cNvPr>
        <xdr:cNvSpPr txBox="1"/>
      </xdr:nvSpPr>
      <xdr:spPr>
        <a:xfrm>
          <a:off x="0" y="361950"/>
          <a:ext cx="6345383" cy="3082767"/>
        </a:xfrm>
        <a:prstGeom prst="rect">
          <a:avLst/>
        </a:prstGeom>
        <a:solidFill>
          <a:srgbClr val="FFFF00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400" b="1" u="sng"/>
            <a:t>Rechtliche Rahmenbedingungen:</a:t>
          </a:r>
        </a:p>
        <a:p>
          <a:endParaRPr lang="de-DE" sz="1100"/>
        </a:p>
        <a:p>
          <a:r>
            <a:rPr lang="de-DE" sz="1200">
              <a:solidFill>
                <a:srgbClr val="FF0000"/>
              </a:solidFill>
            </a:rPr>
            <a:t>Die Regelungen des Arbeitszeitgesetzes (ArbZG)</a:t>
          </a:r>
          <a:r>
            <a:rPr lang="de-DE" sz="1200" baseline="0">
              <a:solidFill>
                <a:srgbClr val="FF0000"/>
              </a:solidFill>
            </a:rPr>
            <a:t> sind jederzeit zu beachten!</a:t>
          </a:r>
        </a:p>
        <a:p>
          <a:endParaRPr lang="de-DE" sz="1100" baseline="0"/>
        </a:p>
        <a:p>
          <a:r>
            <a:rPr lang="de-DE" sz="1100" u="sng" baseline="0"/>
            <a:t>Auszug aus dem Gesetz (Stand: Jan. 2015)</a:t>
          </a:r>
        </a:p>
        <a:p>
          <a:endParaRPr lang="de-DE" sz="1100" u="sng" baseline="0"/>
        </a:p>
        <a:p>
          <a:r>
            <a:rPr lang="de-DE" sz="1100" b="1" baseline="0"/>
            <a:t>§ 3: Arbeitszeit</a:t>
          </a:r>
        </a:p>
        <a:p>
          <a:r>
            <a:rPr lang="de-DE" sz="1100" baseline="0"/>
            <a:t>- die tägliche Arbeitszeit darf 10 Stunden nicht überschreiten</a:t>
          </a:r>
        </a:p>
        <a:p>
          <a:r>
            <a:rPr lang="de-DE" sz="1100" baseline="0"/>
            <a:t>- die wöchentliche Arbeitszeit darf 48 Stunden nicht überschreiten</a:t>
          </a:r>
        </a:p>
        <a:p>
          <a:endParaRPr lang="de-DE" sz="1100" baseline="0"/>
        </a:p>
        <a:p>
          <a:r>
            <a:rPr lang="de-DE" sz="1100" b="1" baseline="0"/>
            <a:t>§ 4: Ruhepausen</a:t>
          </a:r>
        </a:p>
        <a:p>
          <a:r>
            <a:rPr lang="de-DE" sz="1100" baseline="0"/>
            <a:t>- mindestens 30 Minuten Pause bei einer Arbeitszeit von mehr als 6 bis zu 9 Stunden</a:t>
          </a:r>
        </a:p>
        <a:p>
          <a:r>
            <a:rPr lang="de-DE" sz="1100" baseline="0"/>
            <a:t>- weitere 15 Minuten Pause bei einer Arbeitszeit von mehr als 9 Stunden</a:t>
          </a:r>
        </a:p>
        <a:p>
          <a:endParaRPr lang="de-DE" sz="1100" baseline="0"/>
        </a:p>
        <a:p>
          <a:r>
            <a:rPr lang="de-DE" sz="1100" b="1" baseline="0"/>
            <a:t>§ 5: Ruhezeit</a:t>
          </a:r>
        </a:p>
        <a:p>
          <a:r>
            <a:rPr lang="de-DE" sz="1100" baseline="0"/>
            <a:t>- nach Beendigung der täglichen Arbeitszeit ist eine Ruhezeit von mindestens 11 Stunden vor Beginn der nächsten Arbeitszeit einzuhalten</a:t>
          </a:r>
        </a:p>
      </xdr:txBody>
    </xdr:sp>
    <xdr:clientData fPrintsWithSheet="0"/>
  </xdr:oneCellAnchor>
  <xdr:oneCellAnchor>
    <xdr:from>
      <xdr:col>0</xdr:col>
      <xdr:colOff>0</xdr:colOff>
      <xdr:row>29</xdr:row>
      <xdr:rowOff>0</xdr:rowOff>
    </xdr:from>
    <xdr:ext cx="6376898" cy="9289338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894481C-005F-450A-88AC-06AE348E8C85}"/>
            </a:ext>
          </a:extLst>
        </xdr:cNvPr>
        <xdr:cNvSpPr txBox="1"/>
      </xdr:nvSpPr>
      <xdr:spPr>
        <a:xfrm>
          <a:off x="0" y="3800475"/>
          <a:ext cx="6376898" cy="9289338"/>
        </a:xfrm>
        <a:prstGeom prst="rect">
          <a:avLst/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300"/>
            </a:lnSpc>
          </a:pPr>
          <a:r>
            <a:rPr lang="de-DE" sz="1200" b="1" u="sng"/>
            <a:t>Hinweise zur Nutzung</a:t>
          </a:r>
          <a:r>
            <a:rPr lang="de-DE" sz="1200" b="1" u="sng" baseline="0"/>
            <a:t> des Formulars:</a:t>
          </a:r>
          <a:endParaRPr lang="de-DE" sz="1100" b="1" u="sng"/>
        </a:p>
        <a:p>
          <a:pPr>
            <a:lnSpc>
              <a:spcPts val="1200"/>
            </a:lnSpc>
          </a:pPr>
          <a:endParaRPr lang="de-DE" sz="1100"/>
        </a:p>
        <a:p>
          <a:pPr>
            <a:lnSpc>
              <a:spcPts val="1200"/>
            </a:lnSpc>
          </a:pPr>
          <a:r>
            <a:rPr lang="de-DE" sz="1100"/>
            <a:t>Bitte tragen Sie im oberen Bereich zunächst</a:t>
          </a:r>
          <a:r>
            <a:rPr lang="de-DE" sz="1100" baseline="0"/>
            <a:t> das </a:t>
          </a:r>
          <a:r>
            <a:rPr lang="de-DE" sz="1100" b="1" baseline="0"/>
            <a:t>Jahr</a:t>
          </a:r>
          <a:r>
            <a:rPr lang="de-DE" sz="1100" baseline="0"/>
            <a:t>, Ihren </a:t>
          </a:r>
          <a:r>
            <a:rPr lang="de-DE" sz="1100" b="1" baseline="0"/>
            <a:t>Namen</a:t>
          </a:r>
          <a:r>
            <a:rPr lang="de-DE" sz="1100" baseline="0"/>
            <a:t>, </a:t>
          </a:r>
          <a:r>
            <a:rPr lang="de-DE" sz="1100" b="1" baseline="0"/>
            <a:t>Beschäftigungsbereich</a:t>
          </a:r>
          <a:r>
            <a:rPr lang="de-DE" sz="1100" baseline="0"/>
            <a:t> und Ihr </a:t>
          </a:r>
          <a:r>
            <a:rPr lang="de-DE" sz="1100" b="1" baseline="0"/>
            <a:t>Beschäftigungsverhältnis </a:t>
          </a:r>
          <a:r>
            <a:rPr lang="de-DE" sz="1100" baseline="0"/>
            <a:t>ein.</a:t>
          </a:r>
        </a:p>
        <a:p>
          <a:pPr>
            <a:lnSpc>
              <a:spcPts val="1200"/>
            </a:lnSpc>
          </a:pPr>
          <a:endParaRPr lang="de-DE" sz="1100" baseline="0"/>
        </a:p>
        <a:p>
          <a:pPr>
            <a:lnSpc>
              <a:spcPts val="1200"/>
            </a:lnSpc>
          </a:pPr>
          <a:r>
            <a:rPr lang="de-DE" sz="1100" baseline="0"/>
            <a:t>Im Feld </a:t>
          </a:r>
          <a:r>
            <a:rPr lang="de-DE" sz="1100" b="1" baseline="0"/>
            <a:t>Wöchentl. Arbeitszeit</a:t>
          </a:r>
          <a:r>
            <a:rPr lang="de-DE" sz="1100" b="0" baseline="0"/>
            <a:t> im oberen Kasten tragen Sie bitte Ihre vertraglich vereinbarte Wochenarbeitszeit ein.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r>
            <a:rPr lang="de-DE" sz="1100" b="0" baseline="0"/>
            <a:t>Die Wochenarbeitszeit wird standardmäßig auf </a:t>
          </a:r>
          <a:r>
            <a:rPr lang="de-DE" sz="1100" b="1" baseline="0"/>
            <a:t>5</a:t>
          </a:r>
          <a:r>
            <a:rPr lang="de-DE" sz="1100" b="0" baseline="0"/>
            <a:t> </a:t>
          </a:r>
          <a:r>
            <a:rPr lang="de-DE" sz="1100" b="1" baseline="0"/>
            <a:t>Arbeitstage </a:t>
          </a:r>
          <a:r>
            <a:rPr lang="de-DE" sz="1100" b="0" baseline="0"/>
            <a:t>(Mo - Fr) verteilt. Wenn Sie eine hiervon abweichende Verteilung vereinbart haben, tragen Sie bitte Ihre indivduellen Soll-Zeiten in die Zeile  </a:t>
          </a:r>
          <a:r>
            <a:rPr lang="de-DE" sz="1100" b="1" baseline="0"/>
            <a:t>individuell </a:t>
          </a:r>
          <a:r>
            <a:rPr lang="de-DE" sz="1100" b="0" baseline="0"/>
            <a:t>ein. Beachten Sie bitte, dass die Summe der Soll-Stunden pro Tag dem Wert im Feld </a:t>
          </a:r>
          <a:r>
            <a:rPr lang="de-DE" sz="1100" b="1" baseline="0"/>
            <a:t>wöchentl. Arbeitszeit </a:t>
          </a:r>
          <a:r>
            <a:rPr lang="de-DE" sz="1100" b="0" baseline="0"/>
            <a:t>entsprechen muss. 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pPr>
            <a:lnSpc>
              <a:spcPts val="1200"/>
            </a:lnSpc>
          </a:pPr>
          <a:r>
            <a:rPr lang="de-DE" sz="1100" b="0" baseline="0"/>
            <a:t>Die eingetragenen Soll-Werte gelten für den gesamten Monat! Einzelne Abweichungen hiervon werden über das FLEX-Konto ausgeglichen.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pPr lvl="1">
            <a:lnSpc>
              <a:spcPts val="1200"/>
            </a:lnSpc>
          </a:pPr>
          <a:r>
            <a:rPr lang="de-DE" sz="1100" b="0" baseline="0"/>
            <a:t>Wenn Sie also bspw. </a:t>
          </a:r>
          <a:r>
            <a:rPr lang="de-DE" sz="1100" b="0" i="1" baseline="0"/>
            <a:t>Montag, Mittwoch</a:t>
          </a:r>
          <a:r>
            <a:rPr lang="de-DE" sz="1100" b="0" baseline="0"/>
            <a:t>, und </a:t>
          </a:r>
          <a:r>
            <a:rPr lang="de-DE" sz="1100" b="0" i="1" baseline="0"/>
            <a:t>Freitag </a:t>
          </a:r>
          <a:r>
            <a:rPr lang="de-DE" sz="1100" b="0" baseline="0"/>
            <a:t>als regelmäßige Arbeitstage eingetragen haben, aber in einer Woche mal am </a:t>
          </a:r>
          <a:r>
            <a:rPr lang="de-DE" sz="1100" b="0" i="1" baseline="0"/>
            <a:t>Donnerstag </a:t>
          </a:r>
          <a:r>
            <a:rPr lang="de-DE" sz="1100" b="0" baseline="0"/>
            <a:t>anstatt </a:t>
          </a:r>
          <a:r>
            <a:rPr lang="de-DE" sz="1100" b="0" i="1" baseline="0"/>
            <a:t>Mittwoch </a:t>
          </a:r>
          <a:r>
            <a:rPr lang="de-DE" sz="1100" b="0" baseline="0"/>
            <a:t>arbeiten, dann werden die Minusstunden vom </a:t>
          </a:r>
          <a:r>
            <a:rPr lang="de-DE" sz="1100" b="0" i="1" baseline="0"/>
            <a:t>Mittwoch </a:t>
          </a:r>
          <a:r>
            <a:rPr lang="de-DE" sz="1100" b="0" baseline="0"/>
            <a:t>am </a:t>
          </a:r>
          <a:r>
            <a:rPr lang="de-DE" sz="1100" b="0" i="1" baseline="0"/>
            <a:t>Donnerstag</a:t>
          </a:r>
          <a:r>
            <a:rPr lang="de-DE" sz="1100" b="0" baseline="0"/>
            <a:t> wieder ausgeglichen.</a:t>
          </a:r>
        </a:p>
        <a:p>
          <a:endParaRPr lang="de-DE" sz="1100" b="0" baseline="0"/>
        </a:p>
        <a:p>
          <a:r>
            <a:rPr lang="de-DE" sz="1100" b="0" baseline="0"/>
            <a:t>Wenn sich im Laufe des Monats Ihre </a:t>
          </a:r>
          <a:r>
            <a:rPr lang="de-DE" sz="1100" b="1" baseline="0"/>
            <a:t>vertraglich vereinbarte Wochenarbeitszeit ändert</a:t>
          </a:r>
          <a:r>
            <a:rPr lang="de-DE" sz="1100" b="0" baseline="0"/>
            <a:t> oder sich Ihre </a:t>
          </a:r>
          <a:r>
            <a:rPr lang="de-DE" sz="1100" b="1" baseline="0"/>
            <a:t>regelmäßigen Arbeitstage ändern </a:t>
          </a:r>
          <a:r>
            <a:rPr lang="de-DE" sz="1100" b="0" baseline="0"/>
            <a:t>tragen Sie die neue Arbeitszeit und/oder die neuen Arbeitstage in den unteren Kasten ein. Hier müssen Sie dann auch eintragen ab wann die Änderungen gültig sind. </a:t>
          </a:r>
          <a:endParaRPr lang="de-DE" sz="1100" b="1" baseline="0"/>
        </a:p>
        <a:p>
          <a:endParaRPr lang="de-DE" sz="1100" b="0" baseline="0"/>
        </a:p>
        <a:p>
          <a:pPr>
            <a:lnSpc>
              <a:spcPts val="1200"/>
            </a:lnSpc>
          </a:pPr>
          <a:r>
            <a:rPr lang="de-DE" sz="1100" b="0" baseline="0"/>
            <a:t>In den Spalten </a:t>
          </a:r>
          <a:r>
            <a:rPr lang="de-DE" sz="1100" b="1" baseline="0"/>
            <a:t>Beginn </a:t>
          </a:r>
          <a:r>
            <a:rPr lang="de-DE" sz="1100" b="0" u="none" baseline="0"/>
            <a:t>und </a:t>
          </a:r>
          <a:r>
            <a:rPr lang="de-DE" sz="1100" b="1" u="none" baseline="0"/>
            <a:t>Ende </a:t>
          </a:r>
          <a:r>
            <a:rPr lang="de-DE" sz="1100" b="0" u="none" baseline="0"/>
            <a:t>tragen Sie bitte jeweils Beginn und Ende der täglichen Arbeitszeit im Format </a:t>
          </a:r>
          <a:r>
            <a:rPr lang="de-DE" sz="1100" b="1" u="none" baseline="0"/>
            <a:t>hh,mm</a:t>
          </a:r>
          <a:r>
            <a:rPr lang="de-DE" sz="1100" b="0" u="none" baseline="0"/>
            <a:t> ein. Die Summe aller Pausen pro Tag tragen Sie bitte in die Spalte </a:t>
          </a:r>
          <a:r>
            <a:rPr lang="de-DE" sz="1100" b="1" u="none" baseline="0"/>
            <a:t>Pause/n</a:t>
          </a:r>
          <a:r>
            <a:rPr lang="de-DE" sz="1100" b="0" u="none" baseline="0"/>
            <a:t> ein.</a:t>
          </a:r>
        </a:p>
        <a:p>
          <a:endParaRPr lang="de-DE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>
            <a:lnSpc>
              <a:spcPts val="1200"/>
            </a:lnSpc>
          </a:pP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Beginn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8:00 Uhr   --&gt; Eingabe:  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8,00		</a:t>
          </a: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Ende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14:25 Uhr --&gt; Eingabe: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14,25	</a:t>
          </a:r>
        </a:p>
        <a:p>
          <a:pPr lvl="1"/>
          <a:endParaRPr lang="de-D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>
            <a:lnSpc>
              <a:spcPts val="1200"/>
            </a:lnSpc>
          </a:pP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Pause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endParaRPr lang="de-DE">
            <a:effectLst/>
          </a:endParaRPr>
        </a:p>
        <a:p>
          <a:pPr lvl="1">
            <a:lnSpc>
              <a:spcPts val="1200"/>
            </a:lnSpc>
          </a:pP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 Minuten Pause = 1 Stunde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1,00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de-DE">
            <a:effectLst/>
          </a:endParaRPr>
        </a:p>
        <a:p>
          <a:pPr lvl="1">
            <a:lnSpc>
              <a:spcPts val="1200"/>
            </a:lnSpc>
          </a:pP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 Minuten Pause = 1 Stunde 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>
            <a:effectLst/>
          </a:endParaRPr>
        </a:p>
        <a:p>
          <a:endParaRPr lang="de-DE" sz="1100" b="0" u="none" baseline="0"/>
        </a:p>
        <a:p>
          <a:pPr>
            <a:lnSpc>
              <a:spcPts val="1200"/>
            </a:lnSpc>
          </a:pPr>
          <a:r>
            <a:rPr lang="de-DE" sz="1100" b="0" u="none" baseline="0"/>
            <a:t>In der Spalte </a:t>
          </a:r>
          <a:r>
            <a:rPr lang="de-DE" sz="1100" b="1" u="none" baseline="0"/>
            <a:t>IST</a:t>
          </a:r>
          <a:r>
            <a:rPr lang="de-DE" sz="1100" b="0" u="none" baseline="0"/>
            <a:t> wird die tatsächliche Arbeitszeit pro Tag angezeigt. Die Spalte </a:t>
          </a:r>
          <a:r>
            <a:rPr lang="de-DE" sz="1100" b="1" u="none" baseline="0"/>
            <a:t> + / - Tag</a:t>
          </a:r>
          <a:r>
            <a:rPr lang="de-DE" sz="1100" b="0" u="none" baseline="0"/>
            <a:t> zeigt die tägliche Abweichung der tatsächlichen Arbeitszeit vom Tages-Soll an.</a:t>
          </a:r>
        </a:p>
        <a:p>
          <a:endParaRPr lang="de-DE" sz="1100" b="0" u="none" baseline="0"/>
        </a:p>
        <a:p>
          <a:pPr>
            <a:lnSpc>
              <a:spcPts val="1200"/>
            </a:lnSpc>
          </a:pPr>
          <a:r>
            <a:rPr lang="de-DE" sz="1100" b="0" u="none" baseline="0"/>
            <a:t>Die Spalte </a:t>
          </a:r>
          <a:r>
            <a:rPr lang="de-DE" sz="1100" b="1" u="none" baseline="0"/>
            <a:t>FLEX</a:t>
          </a:r>
          <a:r>
            <a:rPr lang="de-DE" sz="1100" b="0" u="none" baseline="0"/>
            <a:t> zeigt die Summe aller über die Vertragsstunden hinaus geleisteten Arbeitszeiten an. Diese Flex-Stunden müssen bis zum Vertragsende, aber spätestens innerhalb von 12 Monaten nach Erbringung der Arbeitsleistung ausgeglichen sein. Am Monatsende übernehmen Sie die Flex-Stunden aus dem Feld </a:t>
          </a:r>
          <a:r>
            <a:rPr lang="de-DE" sz="1100" b="1" u="none" baseline="0"/>
            <a:t>Flex Gesamt </a:t>
          </a:r>
          <a:r>
            <a:rPr lang="de-DE" sz="1100" b="0" u="none" baseline="0"/>
            <a:t>in den Folgemonat und tragen diesen Wert in das Feld </a:t>
          </a:r>
          <a:r>
            <a:rPr lang="de-DE" sz="1100" b="1" baseline="0"/>
            <a:t>Übertrag Vormonat</a:t>
          </a:r>
          <a:r>
            <a:rPr lang="de-DE" sz="1100" b="0" baseline="0"/>
            <a:t> ein.</a:t>
          </a:r>
          <a:endParaRPr lang="de-DE" sz="1100" b="1"/>
        </a:p>
        <a:p>
          <a:pPr>
            <a:lnSpc>
              <a:spcPts val="1100"/>
            </a:lnSpc>
          </a:pPr>
          <a:r>
            <a:rPr lang="de-DE" sz="1100"/>
            <a:t>___________________________________________________</a:t>
          </a:r>
        </a:p>
        <a:p>
          <a:pPr>
            <a:lnSpc>
              <a:spcPts val="1100"/>
            </a:lnSpc>
          </a:pPr>
          <a:endParaRPr lang="de-DE" sz="1100"/>
        </a:p>
        <a:p>
          <a:pPr>
            <a:lnSpc>
              <a:spcPts val="1100"/>
            </a:lnSpc>
          </a:pPr>
          <a:r>
            <a:rPr lang="de-DE" sz="1100"/>
            <a:t>In der Spalte </a:t>
          </a:r>
          <a:r>
            <a:rPr lang="de-DE" sz="1100" b="1"/>
            <a:t>Art </a:t>
          </a:r>
          <a:r>
            <a:rPr lang="de-DE" sz="1100" b="0"/>
            <a:t>können Sie Tage</a:t>
          </a:r>
          <a:r>
            <a:rPr lang="de-DE" sz="1100" b="0" baseline="0"/>
            <a:t> markieren, an denen eine Abweichung vom Standard vorliegt. Je nach Art der Eingabe gibt es unterschiedliche Auswirkungen. Sie können dort zwischen folgenden Kürzel wählen</a:t>
          </a:r>
        </a:p>
        <a:p>
          <a:pPr>
            <a:lnSpc>
              <a:spcPts val="1100"/>
            </a:lnSpc>
          </a:pPr>
          <a:endParaRPr lang="de-DE" sz="1100" b="0" baseline="0"/>
        </a:p>
        <a:p>
          <a:r>
            <a:rPr lang="de-DE" sz="1100"/>
            <a:t>K = krank 		(IST</a:t>
          </a:r>
          <a:r>
            <a:rPr lang="de-DE" sz="1100" baseline="0"/>
            <a:t> = SOLL)</a:t>
          </a:r>
        </a:p>
        <a:p>
          <a:pPr>
            <a:lnSpc>
              <a:spcPts val="1100"/>
            </a:lnSpc>
          </a:pPr>
          <a:r>
            <a:rPr lang="de-DE" sz="1100" baseline="0"/>
            <a:t>U = Urlaub</a:t>
          </a:r>
          <a:r>
            <a:rPr lang="de-DE" sz="1100"/>
            <a:t>          	(IST = SOLL)</a:t>
          </a:r>
        </a:p>
        <a:p>
          <a:r>
            <a:rPr lang="de-DE" sz="1100"/>
            <a:t>F = Feiertag		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(IST = SOLL)</a:t>
          </a:r>
          <a:endParaRPr lang="de-DE">
            <a:effectLst/>
          </a:endParaRPr>
        </a:p>
        <a:p>
          <a:pPr>
            <a:lnSpc>
              <a:spcPts val="1100"/>
            </a:lnSpc>
          </a:pPr>
          <a:r>
            <a:rPr lang="de-DE" sz="1100"/>
            <a:t>SU = Stundenweise Urlaub	(für SHK/WHF/WHK:</a:t>
          </a:r>
          <a:r>
            <a:rPr lang="de-DE" sz="1100" baseline="0"/>
            <a:t> </a:t>
          </a:r>
          <a:r>
            <a:rPr lang="de-DE" sz="1100"/>
            <a:t>Urlaubszeit in Stunden in der Spalte</a:t>
          </a:r>
          <a:r>
            <a:rPr lang="de-DE" sz="1100" baseline="0"/>
            <a:t> </a:t>
          </a:r>
          <a:r>
            <a:rPr lang="de-DE" sz="1100" b="1" baseline="0"/>
            <a:t>Zeit</a:t>
          </a:r>
          <a:r>
            <a:rPr lang="de-DE" sz="1100" b="0" baseline="0"/>
            <a:t> eintragen)</a:t>
          </a:r>
        </a:p>
        <a:p>
          <a:pPr>
            <a:lnSpc>
              <a:spcPts val="1100"/>
            </a:lnSpc>
          </a:pPr>
          <a:r>
            <a:rPr lang="de-DE" sz="1100"/>
            <a:t>UU = Unbezahlter Urlaub	(SOLL</a:t>
          </a:r>
          <a:r>
            <a:rPr lang="de-DE" sz="1100" baseline="0"/>
            <a:t> = 0,00)</a:t>
          </a:r>
          <a:endParaRPr lang="de-DE" sz="1100"/>
        </a:p>
        <a:p>
          <a:r>
            <a:rPr lang="de-DE" sz="1100"/>
            <a:t>SV = Sollvorgabe	(Eingabe</a:t>
          </a:r>
          <a:r>
            <a:rPr lang="de-DE" sz="1100" baseline="0"/>
            <a:t> des SOLL in die Spalte </a:t>
          </a:r>
          <a:r>
            <a:rPr lang="de-DE" sz="1100" b="1" baseline="0"/>
            <a:t>Zeit</a:t>
          </a:r>
          <a:r>
            <a:rPr lang="de-DE" sz="1100" b="0" baseline="0"/>
            <a:t> wenn SOLL vom Standard abweicht.)</a:t>
          </a:r>
        </a:p>
        <a:p>
          <a:endParaRPr lang="de-DE" sz="1100" b="0" baseline="0"/>
        </a:p>
        <a:p>
          <a:pPr>
            <a:lnSpc>
              <a:spcPts val="900"/>
            </a:lnSpc>
          </a:pPr>
          <a:endParaRPr lang="de-DE" sz="1100" b="1" baseline="0"/>
        </a:p>
        <a:p>
          <a:endParaRPr lang="de-DE" sz="1100" b="1" baseline="0"/>
        </a:p>
        <a:p>
          <a:pPr>
            <a:lnSpc>
              <a:spcPts val="900"/>
            </a:lnSpc>
          </a:pPr>
          <a:endParaRPr lang="de-DE" sz="1100" b="1" baseline="0"/>
        </a:p>
        <a:p>
          <a:pPr>
            <a:lnSpc>
              <a:spcPts val="1200"/>
            </a:lnSpc>
          </a:pPr>
          <a:endParaRPr lang="de-DE" sz="1100" b="1" baseline="0"/>
        </a:p>
        <a:p>
          <a:pPr>
            <a:lnSpc>
              <a:spcPts val="700"/>
            </a:lnSpc>
          </a:pPr>
          <a:endParaRPr lang="de-DE" sz="1100" b="1"/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29350" y="12515850"/>
          <a:ext cx="28765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2520462" y="3040673"/>
          <a:ext cx="1714500" cy="9341827"/>
        </a:xfrm>
        <a:prstGeom prst="rect">
          <a:avLst/>
        </a:prstGeom>
        <a:noFill/>
        <a:ln w="12700">
          <a:solidFill>
            <a:prstClr val="black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/>
        <a:lstStyle/>
        <a:p>
          <a:endParaRPr lang="de-DE"/>
        </a:p>
      </xdr:txBody>
    </xdr:sp>
    <xdr:clientData fPrintsWithSheet="0"/>
  </xdr:twoCellAnchor>
  <xdr:twoCellAnchor>
    <xdr:from>
      <xdr:col>10</xdr:col>
      <xdr:colOff>723900</xdr:colOff>
      <xdr:row>47</xdr:row>
      <xdr:rowOff>0</xdr:rowOff>
    </xdr:from>
    <xdr:to>
      <xdr:col>12</xdr:col>
      <xdr:colOff>809625</xdr:colOff>
      <xdr:row>48</xdr:row>
      <xdr:rowOff>9525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6229350" y="12620625"/>
          <a:ext cx="28765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  <xdr:twoCellAnchor>
    <xdr:from>
      <xdr:col>14</xdr:col>
      <xdr:colOff>277091</xdr:colOff>
      <xdr:row>0</xdr:row>
      <xdr:rowOff>69273</xdr:rowOff>
    </xdr:from>
    <xdr:to>
      <xdr:col>24</xdr:col>
      <xdr:colOff>497899</xdr:colOff>
      <xdr:row>14</xdr:row>
      <xdr:rowOff>140277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9888682" y="69273"/>
          <a:ext cx="6351444" cy="3292186"/>
        </a:xfrm>
        <a:prstGeom prst="rect">
          <a:avLst/>
        </a:prstGeom>
        <a:solidFill>
          <a:srgbClr val="FFFF00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 u="sng"/>
            <a:t>Rechtliche Rahmenbedingungen:</a:t>
          </a:r>
        </a:p>
        <a:p>
          <a:endParaRPr lang="de-DE" sz="1100"/>
        </a:p>
        <a:p>
          <a:r>
            <a:rPr lang="de-DE" sz="1200">
              <a:solidFill>
                <a:srgbClr val="FF0000"/>
              </a:solidFill>
            </a:rPr>
            <a:t>Die Regelungen des Arbeitszeitgesetzes (ArbZG)</a:t>
          </a:r>
          <a:r>
            <a:rPr lang="de-DE" sz="1200" baseline="0">
              <a:solidFill>
                <a:srgbClr val="FF0000"/>
              </a:solidFill>
            </a:rPr>
            <a:t> sind jederzeit zu beachten!</a:t>
          </a:r>
        </a:p>
        <a:p>
          <a:endParaRPr lang="de-DE" sz="1100" baseline="0"/>
        </a:p>
        <a:p>
          <a:r>
            <a:rPr lang="de-DE" sz="1100" u="sng" baseline="0"/>
            <a:t>Auszug aus dem Gesetz (Stand: Jan. 2015)</a:t>
          </a:r>
        </a:p>
        <a:p>
          <a:endParaRPr lang="de-DE" sz="1100" u="sng" baseline="0"/>
        </a:p>
        <a:p>
          <a:r>
            <a:rPr lang="de-DE" sz="1100" b="1" baseline="0"/>
            <a:t>§ 3: Arbeitszeit</a:t>
          </a:r>
        </a:p>
        <a:p>
          <a:r>
            <a:rPr lang="de-DE" sz="1100" baseline="0"/>
            <a:t>- die tägliche Arbeitszeit darf 10 Stunden nicht überschreiten</a:t>
          </a:r>
        </a:p>
        <a:p>
          <a:r>
            <a:rPr lang="de-DE" sz="1100" baseline="0"/>
            <a:t>- die wöchentliche Arbeitszeit darf 48 Stunden nicht überschreiten</a:t>
          </a:r>
        </a:p>
        <a:p>
          <a:endParaRPr lang="de-DE" sz="1100" baseline="0"/>
        </a:p>
        <a:p>
          <a:r>
            <a:rPr lang="de-DE" sz="1100" b="1" baseline="0"/>
            <a:t>§ 4: Ruhepausen</a:t>
          </a:r>
        </a:p>
        <a:p>
          <a:r>
            <a:rPr lang="de-DE" sz="1100" baseline="0"/>
            <a:t>- mindestens 30 Minuten Pause bei einer Arbeitszeit von mehr als 6 bis zu 9 Stunden</a:t>
          </a:r>
        </a:p>
        <a:p>
          <a:r>
            <a:rPr lang="de-DE" sz="1100" baseline="0"/>
            <a:t>- weitere 15 Minuten Pause bei einer Arbeitszeit von mehr als 9 Stunden</a:t>
          </a:r>
        </a:p>
        <a:p>
          <a:endParaRPr lang="de-DE" sz="1100" baseline="0"/>
        </a:p>
        <a:p>
          <a:r>
            <a:rPr lang="de-DE" sz="1100" b="1" baseline="0"/>
            <a:t>§ 5: Ruhezeit</a:t>
          </a:r>
        </a:p>
        <a:p>
          <a:r>
            <a:rPr lang="de-DE" sz="1100" baseline="0"/>
            <a:t>- nach Beendigung der täglichen Arbeitszeit ist eine Ruhezeit von mindestens 11 Stunden vor Beginn der nächsten Arbeitszeit einzuhalten</a:t>
          </a:r>
        </a:p>
      </xdr:txBody>
    </xdr:sp>
    <xdr:clientData fPrintsWithSheet="0"/>
  </xdr:twoCellAnchor>
  <xdr:twoCellAnchor>
    <xdr:from>
      <xdr:col>14</xdr:col>
      <xdr:colOff>266626</xdr:colOff>
      <xdr:row>14</xdr:row>
      <xdr:rowOff>192422</xdr:rowOff>
    </xdr:from>
    <xdr:to>
      <xdr:col>24</xdr:col>
      <xdr:colOff>518949</xdr:colOff>
      <xdr:row>54</xdr:row>
      <xdr:rowOff>111893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9890160" y="3391508"/>
          <a:ext cx="6374599" cy="10731988"/>
        </a:xfrm>
        <a:prstGeom prst="rect">
          <a:avLst/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lang="de-DE" sz="1200" b="1" u="sng"/>
            <a:t>Hinweise zur Nutzung</a:t>
          </a:r>
          <a:r>
            <a:rPr lang="de-DE" sz="1200" b="1" u="sng" baseline="0"/>
            <a:t> des Formulars:</a:t>
          </a:r>
          <a:endParaRPr lang="de-DE" sz="1100" b="1" u="sng"/>
        </a:p>
        <a:p>
          <a:endParaRPr lang="de-DE" sz="1100"/>
        </a:p>
        <a:p>
          <a:r>
            <a:rPr lang="de-DE" sz="1100"/>
            <a:t>Bitte tragen Sie im oberen Bereich zunächst</a:t>
          </a:r>
          <a:r>
            <a:rPr lang="de-DE" sz="1100" baseline="0"/>
            <a:t> das </a:t>
          </a:r>
          <a:r>
            <a:rPr lang="de-DE" sz="1100" b="1" baseline="0"/>
            <a:t>Jahr</a:t>
          </a:r>
          <a:r>
            <a:rPr lang="de-DE" sz="1100" baseline="0"/>
            <a:t>, Ihren </a:t>
          </a:r>
          <a:r>
            <a:rPr lang="de-DE" sz="1100" b="1" baseline="0"/>
            <a:t>Namen</a:t>
          </a:r>
          <a:r>
            <a:rPr lang="de-DE" sz="1100" baseline="0"/>
            <a:t>, </a:t>
          </a:r>
          <a:r>
            <a:rPr lang="de-DE" sz="1100" b="1" baseline="0"/>
            <a:t>Beschäftigungsbereich</a:t>
          </a:r>
          <a:r>
            <a:rPr lang="de-DE" sz="1100" baseline="0"/>
            <a:t> und Ihr </a:t>
          </a:r>
          <a:r>
            <a:rPr lang="de-DE" sz="1100" b="1" baseline="0"/>
            <a:t>Beschäftigungsverhältnis </a:t>
          </a:r>
          <a:r>
            <a:rPr lang="de-DE" sz="1100" baseline="0"/>
            <a:t>ein.</a:t>
          </a:r>
        </a:p>
        <a:p>
          <a:endParaRPr lang="de-DE" sz="1100" baseline="0"/>
        </a:p>
        <a:p>
          <a:r>
            <a:rPr lang="de-DE" sz="1100" baseline="0"/>
            <a:t>Im Feld </a:t>
          </a:r>
          <a:r>
            <a:rPr lang="de-DE" sz="1100" b="1" baseline="0"/>
            <a:t>Wöchentl. Arbeitszeit</a:t>
          </a:r>
          <a:r>
            <a:rPr lang="de-DE" sz="1100" b="0" baseline="0"/>
            <a:t> tragen Sie bitte Ihre vertraglich vereinbarte Wochenarbeitszeit ein.</a:t>
          </a:r>
        </a:p>
        <a:p>
          <a:endParaRPr lang="de-DE" sz="1100" b="0" baseline="0"/>
        </a:p>
        <a:p>
          <a:r>
            <a:rPr lang="de-DE" sz="1100" b="0" baseline="0"/>
            <a:t>Die Wochenarbeitszeit wird standardmäßig auf </a:t>
          </a:r>
          <a:r>
            <a:rPr lang="de-DE" sz="1100" b="1" baseline="0"/>
            <a:t>5</a:t>
          </a:r>
          <a:r>
            <a:rPr lang="de-DE" sz="1100" b="0" baseline="0"/>
            <a:t> </a:t>
          </a:r>
          <a:r>
            <a:rPr lang="de-DE" sz="1100" b="1" baseline="0"/>
            <a:t>Arbeitstage </a:t>
          </a:r>
          <a:r>
            <a:rPr lang="de-DE" sz="1100" b="0" baseline="0"/>
            <a:t>(Mo - Fr) verteilt. Wenn Sie eine hiervon abweichende Verteilung vereinbart haben, tragen Sie bitte Ihre indivduellen Soll-Zeiten in die Zeile  </a:t>
          </a:r>
          <a:r>
            <a:rPr lang="de-DE" sz="1100" b="1" baseline="0"/>
            <a:t>individuell </a:t>
          </a:r>
          <a:r>
            <a:rPr lang="de-DE" sz="1100" b="0" baseline="0"/>
            <a:t>ein. Beachten Sie bitte, dass die Summe der Soll-Stunden pro Tag dem Wert im Feld </a:t>
          </a:r>
          <a:r>
            <a:rPr lang="de-DE" sz="1100" b="1" baseline="0"/>
            <a:t>wöchentl. Arbeitszeit </a:t>
          </a:r>
          <a:r>
            <a:rPr lang="de-DE" sz="1100" b="0" baseline="0"/>
            <a:t>entsprechen muss. </a:t>
          </a:r>
        </a:p>
        <a:p>
          <a:endParaRPr lang="de-DE" sz="1100" b="0" baseline="0"/>
        </a:p>
        <a:p>
          <a:r>
            <a:rPr lang="de-DE" sz="1100" b="0" baseline="0"/>
            <a:t>Die eingetragenen Soll-Werte gelten für den gesamten Monat! Einzelne Abweichungen hiervon werden über das FLEX-Konto ausgeglichen.</a:t>
          </a:r>
        </a:p>
        <a:p>
          <a:endParaRPr lang="de-DE" sz="1100" b="0" baseline="0"/>
        </a:p>
        <a:p>
          <a:pPr lvl="1"/>
          <a:r>
            <a:rPr lang="de-DE" sz="1100" b="0" baseline="0"/>
            <a:t>Wenn Sie also bspw. </a:t>
          </a:r>
          <a:r>
            <a:rPr lang="de-DE" sz="1100" b="0" i="1" baseline="0"/>
            <a:t>Montag, Mittwoch</a:t>
          </a:r>
          <a:r>
            <a:rPr lang="de-DE" sz="1100" b="0" baseline="0"/>
            <a:t>, und </a:t>
          </a:r>
          <a:r>
            <a:rPr lang="de-DE" sz="1100" b="0" i="1" baseline="0"/>
            <a:t>Freitag </a:t>
          </a:r>
          <a:r>
            <a:rPr lang="de-DE" sz="1100" b="0" baseline="0"/>
            <a:t>als regelmäßige Arbeitstage eingetragen haben, aber in einer Woche mal am </a:t>
          </a:r>
          <a:r>
            <a:rPr lang="de-DE" sz="1100" b="0" i="1" baseline="0"/>
            <a:t>Donnerstag </a:t>
          </a:r>
          <a:r>
            <a:rPr lang="de-DE" sz="1100" b="0" baseline="0"/>
            <a:t>anstatt </a:t>
          </a:r>
          <a:r>
            <a:rPr lang="de-DE" sz="1100" b="0" i="1" baseline="0"/>
            <a:t>Mittwoch </a:t>
          </a:r>
          <a:r>
            <a:rPr lang="de-DE" sz="1100" b="0" baseline="0"/>
            <a:t>arbeiten, dann werden die Minusstunden vom </a:t>
          </a:r>
          <a:r>
            <a:rPr lang="de-DE" sz="1100" b="0" i="1" baseline="0"/>
            <a:t>Mi ttwoch </a:t>
          </a:r>
          <a:r>
            <a:rPr lang="de-DE" sz="1100" b="0" baseline="0"/>
            <a:t>am </a:t>
          </a:r>
          <a:r>
            <a:rPr lang="de-DE" sz="1100" b="0" i="1" baseline="0"/>
            <a:t>Donnerstag</a:t>
          </a:r>
          <a:r>
            <a:rPr lang="de-DE" sz="1100" b="0" baseline="0"/>
            <a:t> wieder ausgeglichen.</a:t>
          </a:r>
        </a:p>
        <a:p>
          <a:endParaRPr lang="de-DE" sz="1100" b="0" baseline="0"/>
        </a:p>
        <a:p>
          <a:r>
            <a:rPr lang="de-DE" sz="1100" b="0" baseline="0"/>
            <a:t>Wenn sich im Laufe des Monats ihre Wochenarbeitszeit ändert, müssen Sie die geänderten täglichen Soll-Stunden bis zum Monatsende in der Spalte </a:t>
          </a:r>
          <a:r>
            <a:rPr lang="de-DE" sz="1100" b="1" baseline="0"/>
            <a:t>Zeit</a:t>
          </a:r>
          <a:r>
            <a:rPr lang="de-DE" sz="1100" b="0" baseline="0"/>
            <a:t> eintragen und mit dem Kürzel </a:t>
          </a:r>
          <a:r>
            <a:rPr lang="de-DE" sz="1100" b="1" baseline="0"/>
            <a:t>SV</a:t>
          </a:r>
          <a:r>
            <a:rPr lang="de-DE" sz="1100" b="0" baseline="0"/>
            <a:t> in der Spalte </a:t>
          </a:r>
          <a:r>
            <a:rPr lang="de-DE" sz="1100" b="1" baseline="0"/>
            <a:t>Art</a:t>
          </a:r>
          <a:r>
            <a:rPr lang="de-DE" sz="1100" b="0" baseline="0"/>
            <a:t> kennzeichnen.</a:t>
          </a:r>
        </a:p>
        <a:p>
          <a:endParaRPr lang="de-DE" sz="1100" b="0" baseline="0"/>
        </a:p>
        <a:p>
          <a:r>
            <a:rPr lang="de-DE" sz="1100" b="0" baseline="0"/>
            <a:t>In den Spalten </a:t>
          </a:r>
          <a:r>
            <a:rPr lang="de-DE" sz="1100" b="1" baseline="0"/>
            <a:t>Beginn </a:t>
          </a:r>
          <a:r>
            <a:rPr lang="de-DE" sz="1100" b="0" u="none" baseline="0"/>
            <a:t>und </a:t>
          </a:r>
          <a:r>
            <a:rPr lang="de-DE" sz="1100" b="1" u="none" baseline="0"/>
            <a:t>Ende </a:t>
          </a:r>
          <a:r>
            <a:rPr lang="de-DE" sz="1100" b="0" u="none" baseline="0"/>
            <a:t>tragen Sie bitte jeweils Beginn und Ende der täglichen Arbeitszeit im Format </a:t>
          </a:r>
          <a:r>
            <a:rPr lang="de-DE" sz="1100" b="1" u="none" baseline="0"/>
            <a:t>hh,mm</a:t>
          </a:r>
          <a:r>
            <a:rPr lang="de-DE" sz="1100" b="0" u="none" baseline="0"/>
            <a:t> ein. Die Summe aller Pausen pro Tag tragen Sie bitte in die Spalte </a:t>
          </a:r>
          <a:r>
            <a:rPr lang="de-DE" sz="1100" b="1" u="none" baseline="0"/>
            <a:t>Pause/n</a:t>
          </a:r>
          <a:r>
            <a:rPr lang="de-DE" sz="1100" b="0" u="none" baseline="0"/>
            <a:t> ein.</a:t>
          </a:r>
        </a:p>
        <a:p>
          <a:endParaRPr lang="de-DE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Beginn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8:00 Uhr   --&gt; Eingabe:  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8,00		</a:t>
          </a: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Ende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14:25 Uhr --&gt; Eingabe: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14,25	</a:t>
          </a:r>
        </a:p>
        <a:p>
          <a:pPr lvl="1"/>
          <a:endParaRPr lang="de-D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Pause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 Minuten Pause = 1 Stunde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1,00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 Minuten Pause = 1 Stunde 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>
            <a:effectLst/>
          </a:endParaRPr>
        </a:p>
        <a:p>
          <a:endParaRPr lang="de-DE" sz="1100" b="0" u="none" baseline="0"/>
        </a:p>
        <a:p>
          <a:r>
            <a:rPr lang="de-DE" sz="1100" b="0" u="none" baseline="0"/>
            <a:t>In der Spalte </a:t>
          </a:r>
          <a:r>
            <a:rPr lang="de-DE" sz="1100" b="1" u="none" baseline="0"/>
            <a:t>IST</a:t>
          </a:r>
          <a:r>
            <a:rPr lang="de-DE" sz="1100" b="0" u="none" baseline="0"/>
            <a:t> wird die tatsächliche Arbeitszeit pro Tag angezeigt. Die Spalte </a:t>
          </a:r>
          <a:r>
            <a:rPr lang="de-DE" sz="1100" b="1" u="none" baseline="0"/>
            <a:t> + / - Tag</a:t>
          </a:r>
          <a:r>
            <a:rPr lang="de-DE" sz="1100" b="0" u="none" baseline="0"/>
            <a:t> zeigt die tägliche Abweichung der tatsächlichen Arbeitszeit vom Tages-Soll an.</a:t>
          </a:r>
        </a:p>
        <a:p>
          <a:endParaRPr lang="de-DE" sz="1100" b="0" u="none" baseline="0"/>
        </a:p>
        <a:p>
          <a:r>
            <a:rPr lang="de-DE" sz="1100" b="0" u="none" baseline="0"/>
            <a:t>Die Spalte </a:t>
          </a:r>
          <a:r>
            <a:rPr lang="de-DE" sz="1100" b="1" u="none" baseline="0"/>
            <a:t>FLEX</a:t>
          </a:r>
          <a:r>
            <a:rPr lang="de-DE" sz="1100" b="0" u="none" baseline="0"/>
            <a:t> zeigt die Summe aller über die Vertragsstunden hinaus geleisteten Arbeitszeiten an. Diese Flex-Stunden müssen bis zum Vertragsende, aber spätestens innerhalb von 12 Monaten nach Erbringung der Arbeitsleistung ausgeglichen sein. Am Monatsende übernehmen Sie die Flex-Stunden aus dem Feld </a:t>
          </a:r>
          <a:r>
            <a:rPr lang="de-DE" sz="1100" b="1" u="none" baseline="0"/>
            <a:t>Flex Gesamt </a:t>
          </a:r>
          <a:r>
            <a:rPr lang="de-DE" sz="1100" b="0" u="none" baseline="0"/>
            <a:t>in den Folgemonat und tragen diesen Wert in das Feld </a:t>
          </a:r>
          <a:r>
            <a:rPr lang="de-DE" sz="1100" b="1" baseline="0"/>
            <a:t>Übertrag Vormonat</a:t>
          </a:r>
          <a:r>
            <a:rPr lang="de-DE" sz="1100" b="0" baseline="0"/>
            <a:t> ein.</a:t>
          </a:r>
          <a:endParaRPr lang="de-DE" sz="1100" b="1"/>
        </a:p>
        <a:p>
          <a:pPr>
            <a:lnSpc>
              <a:spcPts val="1200"/>
            </a:lnSpc>
          </a:pPr>
          <a:r>
            <a:rPr lang="de-DE" sz="1100"/>
            <a:t>___________________________________________________</a:t>
          </a:r>
        </a:p>
        <a:p>
          <a:pPr>
            <a:lnSpc>
              <a:spcPts val="1200"/>
            </a:lnSpc>
          </a:pPr>
          <a:endParaRPr lang="de-DE" sz="1100"/>
        </a:p>
        <a:p>
          <a:pPr>
            <a:lnSpc>
              <a:spcPts val="1200"/>
            </a:lnSpc>
          </a:pPr>
          <a:r>
            <a:rPr lang="de-DE" sz="1100"/>
            <a:t>In der Spalte </a:t>
          </a:r>
          <a:r>
            <a:rPr lang="de-DE" sz="1100" b="1"/>
            <a:t>Art </a:t>
          </a:r>
          <a:r>
            <a:rPr lang="de-DE" sz="1100" b="0"/>
            <a:t>können Sie Tage</a:t>
          </a:r>
          <a:r>
            <a:rPr lang="de-DE" sz="1100" b="0" baseline="0"/>
            <a:t> markieren, an denen eine Abweichung vom Standard vorliegt. Je nach Art der Eingabe gibt es unterschiedliche Auswirkungen. Sie können dort zwischen folgenden Kürzel wählen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r>
            <a:rPr lang="de-DE" sz="1100"/>
            <a:t>K = krank 		(IST</a:t>
          </a:r>
          <a:r>
            <a:rPr lang="de-DE" sz="1100" baseline="0"/>
            <a:t> = SOLL)</a:t>
          </a:r>
        </a:p>
        <a:p>
          <a:pPr>
            <a:lnSpc>
              <a:spcPts val="1200"/>
            </a:lnSpc>
          </a:pPr>
          <a:r>
            <a:rPr lang="de-DE" sz="1100" baseline="0"/>
            <a:t>U = Urlaub</a:t>
          </a:r>
          <a:r>
            <a:rPr lang="de-DE" sz="1100"/>
            <a:t>          	(IST = SOLL)</a:t>
          </a:r>
        </a:p>
        <a:p>
          <a:r>
            <a:rPr lang="de-DE" sz="1100"/>
            <a:t>F = Feiertag		(SOLL = 0,00)</a:t>
          </a:r>
        </a:p>
        <a:p>
          <a:pPr>
            <a:lnSpc>
              <a:spcPts val="1200"/>
            </a:lnSpc>
          </a:pPr>
          <a:r>
            <a:rPr lang="de-DE" sz="1100"/>
            <a:t>SU = Stundenweise Urlaub	(für SHK/WHF/WHK:</a:t>
          </a:r>
          <a:r>
            <a:rPr lang="de-DE" sz="1100" baseline="0"/>
            <a:t> </a:t>
          </a:r>
          <a:r>
            <a:rPr lang="de-DE" sz="1100"/>
            <a:t>Urlaubszeit in Stunden in der Spalte</a:t>
          </a:r>
          <a:r>
            <a:rPr lang="de-DE" sz="1100" baseline="0"/>
            <a:t> </a:t>
          </a:r>
          <a:r>
            <a:rPr lang="de-DE" sz="1100" b="1" baseline="0"/>
            <a:t>Zeit</a:t>
          </a:r>
          <a:r>
            <a:rPr lang="de-DE" sz="1100" b="0" baseline="0"/>
            <a:t> eintragen)</a:t>
          </a:r>
        </a:p>
        <a:p>
          <a:pPr>
            <a:lnSpc>
              <a:spcPts val="1200"/>
            </a:lnSpc>
          </a:pPr>
          <a:r>
            <a:rPr lang="de-DE" sz="1100"/>
            <a:t>UU = Unbezahlter Urlaub	(SOLL</a:t>
          </a:r>
          <a:r>
            <a:rPr lang="de-DE" sz="1100" baseline="0"/>
            <a:t> = 0,00)</a:t>
          </a:r>
          <a:endParaRPr lang="de-DE" sz="1100"/>
        </a:p>
        <a:p>
          <a:r>
            <a:rPr lang="de-DE" sz="1100"/>
            <a:t>SV = Sollvorgabe	(Eingabe</a:t>
          </a:r>
          <a:r>
            <a:rPr lang="de-DE" sz="1100" baseline="0"/>
            <a:t> des SOLL in die Spalte </a:t>
          </a:r>
          <a:r>
            <a:rPr lang="de-DE" sz="1100" b="1" baseline="0"/>
            <a:t>Zeit</a:t>
          </a:r>
          <a:r>
            <a:rPr lang="de-DE" sz="1100" b="0" baseline="0"/>
            <a:t> wenn SOLL vom Standard abweicht. Bspw. bei Änderung der Wochenarbeitszeit im laufenden Monat)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pPr>
            <a:lnSpc>
              <a:spcPts val="1200"/>
            </a:lnSpc>
          </a:pPr>
          <a:r>
            <a:rPr lang="de-DE" sz="1100" b="0" baseline="0"/>
            <a:t>Die wöchentlich regelmäßige Arbeitszeit vermindert sich für jeden gesetzlichen Feiertag, sowie für den 24. und 31.12., sofern sie auf einen Werktag fallen, um die für diese Tage festgelegten Soll-Zeiten. Daher wird bei Eintrag des Kürzel </a:t>
          </a:r>
          <a:r>
            <a:rPr lang="de-DE" sz="1100" b="1" baseline="0"/>
            <a:t>"F"</a:t>
          </a:r>
          <a:r>
            <a:rPr lang="de-DE" sz="1100" b="0" baseline="0"/>
            <a:t> in die Spalte Art die SOLL-Zeit für diesen Tag mit 0,00 ausgewiesen. Diese Tage werden, im Gegensatz zu Krankheits- oder Urlaubstagen, nicht für die nach dem Mindestlohngesetz zu berücksichtigenden Stunden herangezogen.</a:t>
          </a:r>
        </a:p>
        <a:p>
          <a:pPr>
            <a:lnSpc>
              <a:spcPts val="1000"/>
            </a:lnSpc>
          </a:pPr>
          <a:endParaRPr lang="de-DE" sz="1100" b="1" baseline="0"/>
        </a:p>
        <a:p>
          <a:endParaRPr lang="de-DE" sz="1100" b="1" baseline="0"/>
        </a:p>
        <a:p>
          <a:pPr>
            <a:lnSpc>
              <a:spcPts val="1000"/>
            </a:lnSpc>
          </a:pPr>
          <a:endParaRPr lang="de-DE" sz="1100" b="1" baseline="0"/>
        </a:p>
        <a:p>
          <a:endParaRPr lang="de-DE" sz="1100" b="1" baseline="0"/>
        </a:p>
        <a:p>
          <a:pPr>
            <a:lnSpc>
              <a:spcPts val="800"/>
            </a:lnSpc>
          </a:pPr>
          <a:endParaRPr lang="de-DE" sz="1100" b="1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nanke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10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12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vmlDrawing" Target="../drawings/vmlDrawing1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3:F9"/>
  <sheetViews>
    <sheetView topLeftCell="A88" workbookViewId="0">
      <selection activeCell="A2" sqref="A2"/>
    </sheetView>
  </sheetViews>
  <sheetFormatPr baseColWidth="10" defaultRowHeight="14"/>
  <sheetData>
    <row r="3" spans="1:6" ht="15">
      <c r="A3" s="310" t="s">
        <v>84</v>
      </c>
      <c r="B3" s="306"/>
      <c r="C3" s="306"/>
      <c r="D3" s="306"/>
      <c r="E3" s="306"/>
      <c r="F3" s="306"/>
    </row>
    <row r="4" spans="1:6" ht="15">
      <c r="A4" s="315" t="s">
        <v>92</v>
      </c>
      <c r="C4" t="s">
        <v>88</v>
      </c>
    </row>
    <row r="5" spans="1:6" ht="15">
      <c r="A5" s="315" t="s">
        <v>91</v>
      </c>
      <c r="C5" t="s">
        <v>85</v>
      </c>
    </row>
    <row r="6" spans="1:6" ht="15">
      <c r="A6" s="315"/>
      <c r="C6" t="s">
        <v>86</v>
      </c>
    </row>
    <row r="7" spans="1:6" ht="15">
      <c r="A7" s="315" t="s">
        <v>90</v>
      </c>
      <c r="C7" t="s">
        <v>87</v>
      </c>
    </row>
    <row r="8" spans="1:6" ht="15">
      <c r="A8" s="315" t="s">
        <v>89</v>
      </c>
      <c r="C8" t="s">
        <v>93</v>
      </c>
    </row>
    <row r="9" spans="1:6" ht="15">
      <c r="A9" s="315"/>
    </row>
  </sheetData>
  <sheetProtection algorithmName="SHA-512" hashValue="vr9tPPDXut3BKKU1m/MzgncqVl/1/PQhvc4POmTOd+RkYz6sX0ZEIXpeTkPYDoqnOyF56/RvnqolEQcTMdQa0g==" saltValue="JbseKI0NK0AbmpEb9zc0Z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E78"/>
  <sheetViews>
    <sheetView showGridLines="0" showRowColHeaders="0" tabSelected="1" zoomScale="110" zoomScaleNormal="110" zoomScaleSheetLayoutView="55" zoomScalePageLayoutView="110" workbookViewId="0">
      <selection activeCell="E5" sqref="E5:H5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1" width="7.1640625" style="150" bestFit="1" customWidth="1"/>
    <col min="22" max="23" width="7.6640625" style="150" bestFit="1" customWidth="1"/>
    <col min="24" max="25" width="8.1640625" style="150" bestFit="1" customWidth="1"/>
    <col min="26" max="26" width="7.1640625" style="173" customWidth="1"/>
    <col min="27" max="27" width="10.5" style="173" customWidth="1"/>
    <col min="28" max="28" width="8.33203125" style="173" customWidth="1"/>
    <col min="29" max="29" width="11.1640625" style="173" customWidth="1"/>
    <col min="30" max="31" width="11.1640625" style="154" hidden="1" customWidth="1"/>
    <col min="32" max="252" width="6.1640625" style="154" hidden="1" customWidth="1"/>
    <col min="253" max="16384" width="6.1640625" style="154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16" t="s">
        <v>22</v>
      </c>
      <c r="C2" s="316"/>
      <c r="D2" s="316"/>
      <c r="E2" s="316"/>
      <c r="F2" s="316"/>
      <c r="G2" s="316"/>
      <c r="H2" s="316"/>
      <c r="I2" s="316" t="s">
        <v>57</v>
      </c>
      <c r="J2" s="316"/>
      <c r="K2" s="156">
        <v>2026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17" t="s">
        <v>82</v>
      </c>
      <c r="F5" s="318"/>
      <c r="G5" s="318"/>
      <c r="H5" s="319"/>
      <c r="J5" s="263" t="s">
        <v>4</v>
      </c>
      <c r="M5" s="317" t="s">
        <v>98</v>
      </c>
      <c r="N5" s="318"/>
      <c r="O5" s="31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17" t="s">
        <v>96</v>
      </c>
      <c r="F7" s="318"/>
      <c r="G7" s="318"/>
      <c r="H7" s="319"/>
      <c r="J7" s="263" t="s">
        <v>41</v>
      </c>
      <c r="M7" s="320">
        <v>0</v>
      </c>
      <c r="N7" s="321"/>
      <c r="O7" s="32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5" t="s">
        <v>60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3" t="s">
        <v>54</v>
      </c>
      <c r="D10" s="183"/>
      <c r="E10" s="184"/>
      <c r="F10" s="308">
        <v>0</v>
      </c>
      <c r="H10" s="185" t="s">
        <v>61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63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62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79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4" t="s">
        <v>81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2" t="s">
        <v>80</v>
      </c>
      <c r="D14" s="205"/>
      <c r="E14" s="205"/>
      <c r="F14" s="309"/>
      <c r="G14" s="206"/>
      <c r="H14" s="207" t="s">
        <v>61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63</v>
      </c>
      <c r="O14" s="182"/>
      <c r="P14" s="172"/>
    </row>
    <row r="15" spans="2:21" ht="22.5" customHeight="1" thickTop="1" thickBot="1">
      <c r="B15" s="163"/>
      <c r="C15" s="259" t="s">
        <v>78</v>
      </c>
      <c r="D15" s="212"/>
      <c r="E15" s="323"/>
      <c r="F15" s="324"/>
      <c r="G15" s="307" t="b">
        <f>IF($E$15&lt;&gt;0,TRUE(),FALSE())</f>
        <v>0</v>
      </c>
      <c r="H15" s="213" t="s">
        <v>62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31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31" s="226" customFormat="1" ht="18.75" customHeight="1">
      <c r="A18" s="223"/>
      <c r="B18" s="271"/>
      <c r="C18" s="325" t="s">
        <v>51</v>
      </c>
      <c r="D18" s="326"/>
      <c r="E18" s="327"/>
      <c r="F18" s="328" t="s">
        <v>83</v>
      </c>
      <c r="G18" s="329"/>
      <c r="H18" s="330"/>
      <c r="I18" s="328" t="s">
        <v>47</v>
      </c>
      <c r="J18" s="329"/>
      <c r="K18" s="330"/>
      <c r="L18" s="331"/>
      <c r="M18" s="332"/>
      <c r="N18" s="332"/>
      <c r="O18" s="332"/>
      <c r="P18" s="333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4"/>
      <c r="AA18" s="224"/>
      <c r="AB18" s="224"/>
      <c r="AC18" s="224"/>
    </row>
    <row r="19" spans="1:31" ht="18.75" customHeight="1">
      <c r="A19" s="228">
        <f>DATEVALUE(CONCATENATE(I2," ",K2))</f>
        <v>46296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34" t="s">
        <v>19</v>
      </c>
      <c r="M19" s="335"/>
      <c r="N19" s="335"/>
      <c r="O19" s="335"/>
      <c r="P19" s="336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311"/>
    </row>
    <row r="20" spans="1:31" ht="20.25" customHeight="1">
      <c r="A20" s="233" t="str">
        <f t="shared" ref="A20:A50" si="0">TEXT(B20,"TTTT")</f>
        <v>Donnerstag</v>
      </c>
      <c r="B20" s="264">
        <f>($A$19+ROW(B1)-1)*(MONTH($A$19+1)=MONTH($A$19))</f>
        <v>46296</v>
      </c>
      <c r="C20" s="278"/>
      <c r="D20" s="279"/>
      <c r="E20" s="280">
        <f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9"/>
      <c r="G20" s="289"/>
      <c r="H20" s="289"/>
      <c r="I20" s="281">
        <f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37"/>
      <c r="M20" s="338"/>
      <c r="N20" s="338"/>
      <c r="O20" s="338"/>
      <c r="P20" s="339"/>
      <c r="Q20" s="117" t="b">
        <f>IF($G$15=FALSE(),FALSE(),IF($B20&gt;=$E$15,TRUE(),FALSE()))</f>
        <v>0</v>
      </c>
      <c r="S20" s="234">
        <f t="shared" ref="S20:S50" si="1">IF(E20="",0,INT(E20)+((E20-INT(E20))/100*60))</f>
        <v>0</v>
      </c>
      <c r="T20" s="234">
        <f t="shared" ref="T20:T50" si="2">IF(F20="",0,INT(F20)+((F20-INT(F20))*100/60))</f>
        <v>0</v>
      </c>
      <c r="U20" s="234">
        <f t="shared" ref="U20:U50" si="3">IF(G20="",0,INT(G20)+((G20-INT(G20))*100/60))</f>
        <v>0</v>
      </c>
      <c r="V20" s="234">
        <f t="shared" ref="V20:V50" si="4">IF(H20="",0,INT(H20)+((H20-INT(H20))*100/60))</f>
        <v>0</v>
      </c>
      <c r="W20" s="234">
        <f t="shared" ref="W20:W50" si="5">IF(I20="","",INT(I20)+((I20-INT(I20))/100*60))</f>
        <v>0</v>
      </c>
      <c r="X20" s="234">
        <f t="shared" ref="X20:X50" si="6">IF(J20="","",INT(J20)+((J20-INT(J20))/100*60))</f>
        <v>0</v>
      </c>
      <c r="Y20" s="234">
        <f t="shared" ref="Y20:Y50" si="7">IF(K20="","",INT(K20)+((K20-INT(K20))/100*60))</f>
        <v>0</v>
      </c>
      <c r="Z20" s="312"/>
      <c r="AE20" s="235"/>
    </row>
    <row r="21" spans="1:31" ht="20.25" customHeight="1">
      <c r="A21" s="233" t="str">
        <f t="shared" si="0"/>
        <v>Freitag</v>
      </c>
      <c r="B21" s="265">
        <f>($A$19+ROW(B2)-1)*(MONTH(B20+1)=MONTH($A$19))</f>
        <v>46297</v>
      </c>
      <c r="C21" s="283"/>
      <c r="D21" s="284"/>
      <c r="E21" s="280">
        <f t="shared" ref="E21:E50" si="8">IF(OR(A21="Samstag",A21="Sonntag",C21="UU"),"",
IF(C21="SV",D21,
IF(OR($E$15="",B21&lt;$E$15),IF($N$11=0,HLOOKUP($A21,$I$9:$M$10,2,FALSE),IF($N$11=$F$10,HLOOKUP($A21,$I$9:$M$11,3,FALSE),"FEHLER")),
IF($N$15=0,HLOOKUP($A21,$I$13:$M$14,2,FALSE),IF($N$15=$F$14,HLOOKUP($A21,$I$13:$M$15,3,FALSE),"FEHLER")))))</f>
        <v>0</v>
      </c>
      <c r="F21" s="289"/>
      <c r="G21" s="289"/>
      <c r="H21" s="289"/>
      <c r="I21" s="281">
        <f t="shared" ref="I21:I50" si="9">IF(OR(C21="K",C21="U",C21="F"),E21,IF(C21="SU",IF(H21="",D21,((V21-T21)-U21)+D21),IF(AND(H21="",E21=""),0,(V21-T21)-U21)))</f>
        <v>0</v>
      </c>
      <c r="J21" s="281">
        <f t="shared" ref="J21:J50" si="10">IF(E21="",I21,I21-E21)</f>
        <v>0</v>
      </c>
      <c r="K21" s="282">
        <f t="shared" ref="K21:K50" si="11">SUM(K20,J21)</f>
        <v>0</v>
      </c>
      <c r="L21" s="340"/>
      <c r="M21" s="341"/>
      <c r="N21" s="341"/>
      <c r="O21" s="341"/>
      <c r="P21" s="342"/>
      <c r="Q21" s="117" t="b">
        <f t="shared" ref="Q21:Q50" si="12">IF($G$15=FALSE(),FALSE(),IF($B21&gt;=$E$15,TRUE(),FALSE()))</f>
        <v>0</v>
      </c>
      <c r="R21" s="117"/>
      <c r="S21" s="234">
        <f t="shared" si="1"/>
        <v>0</v>
      </c>
      <c r="T21" s="234">
        <f t="shared" si="2"/>
        <v>0</v>
      </c>
      <c r="U21" s="234">
        <f t="shared" si="3"/>
        <v>0</v>
      </c>
      <c r="V21" s="234">
        <f t="shared" si="4"/>
        <v>0</v>
      </c>
      <c r="W21" s="234">
        <f t="shared" si="5"/>
        <v>0</v>
      </c>
      <c r="X21" s="234">
        <f t="shared" si="6"/>
        <v>0</v>
      </c>
      <c r="Y21" s="234">
        <f t="shared" si="7"/>
        <v>0</v>
      </c>
      <c r="Z21" s="312"/>
      <c r="AE21" s="235"/>
    </row>
    <row r="22" spans="1:31" ht="20.25" customHeight="1">
      <c r="A22" s="233" t="str">
        <f t="shared" si="0"/>
        <v>Samstag</v>
      </c>
      <c r="B22" s="265">
        <f t="shared" ref="B22:B50" si="13">($A$19+ROW(B3)-1)*(MONTH(B21+1)=MONTH($A$19))</f>
        <v>46298</v>
      </c>
      <c r="C22" s="283"/>
      <c r="D22" s="284"/>
      <c r="E22" s="280" t="str">
        <f t="shared" si="8"/>
        <v/>
      </c>
      <c r="F22" s="289"/>
      <c r="G22" s="289"/>
      <c r="H22" s="289"/>
      <c r="I22" s="281">
        <f t="shared" si="9"/>
        <v>0</v>
      </c>
      <c r="J22" s="281">
        <f t="shared" si="10"/>
        <v>0</v>
      </c>
      <c r="K22" s="282">
        <f t="shared" si="11"/>
        <v>0</v>
      </c>
      <c r="L22" s="340" t="s">
        <v>97</v>
      </c>
      <c r="M22" s="341"/>
      <c r="N22" s="341"/>
      <c r="O22" s="341"/>
      <c r="P22" s="342"/>
      <c r="Q22" s="117" t="b">
        <f t="shared" si="12"/>
        <v>0</v>
      </c>
      <c r="R22" s="117"/>
      <c r="S22" s="234">
        <f t="shared" si="1"/>
        <v>0</v>
      </c>
      <c r="T22" s="234">
        <f t="shared" si="2"/>
        <v>0</v>
      </c>
      <c r="U22" s="234">
        <f t="shared" si="3"/>
        <v>0</v>
      </c>
      <c r="V22" s="234">
        <f t="shared" si="4"/>
        <v>0</v>
      </c>
      <c r="W22" s="234">
        <f t="shared" si="5"/>
        <v>0</v>
      </c>
      <c r="X22" s="234">
        <f t="shared" si="6"/>
        <v>0</v>
      </c>
      <c r="Y22" s="234">
        <f t="shared" si="7"/>
        <v>0</v>
      </c>
      <c r="Z22" s="312"/>
      <c r="AE22" s="235"/>
    </row>
    <row r="23" spans="1:31" ht="20.25" customHeight="1">
      <c r="A23" s="233" t="str">
        <f t="shared" si="0"/>
        <v>Sonntag</v>
      </c>
      <c r="B23" s="265">
        <f t="shared" si="13"/>
        <v>46299</v>
      </c>
      <c r="C23" s="283"/>
      <c r="D23" s="284"/>
      <c r="E23" s="280" t="str">
        <f t="shared" si="8"/>
        <v/>
      </c>
      <c r="F23" s="289"/>
      <c r="G23" s="289"/>
      <c r="H23" s="289"/>
      <c r="I23" s="281">
        <f t="shared" si="9"/>
        <v>0</v>
      </c>
      <c r="J23" s="281">
        <f t="shared" si="10"/>
        <v>0</v>
      </c>
      <c r="K23" s="282">
        <f t="shared" si="11"/>
        <v>0</v>
      </c>
      <c r="L23" s="340"/>
      <c r="M23" s="341"/>
      <c r="N23" s="341"/>
      <c r="O23" s="341"/>
      <c r="P23" s="342"/>
      <c r="Q23" s="117" t="b">
        <f t="shared" si="12"/>
        <v>0</v>
      </c>
      <c r="R23" s="117"/>
      <c r="S23" s="234">
        <f t="shared" si="1"/>
        <v>0</v>
      </c>
      <c r="T23" s="234">
        <f t="shared" si="2"/>
        <v>0</v>
      </c>
      <c r="U23" s="234">
        <f t="shared" si="3"/>
        <v>0</v>
      </c>
      <c r="V23" s="234">
        <f t="shared" si="4"/>
        <v>0</v>
      </c>
      <c r="W23" s="234">
        <f t="shared" si="5"/>
        <v>0</v>
      </c>
      <c r="X23" s="234">
        <f t="shared" si="6"/>
        <v>0</v>
      </c>
      <c r="Y23" s="234">
        <f t="shared" si="7"/>
        <v>0</v>
      </c>
      <c r="Z23" s="312"/>
      <c r="AE23" s="235"/>
    </row>
    <row r="24" spans="1:31" ht="20.25" customHeight="1">
      <c r="A24" s="233" t="str">
        <f t="shared" si="0"/>
        <v>Montag</v>
      </c>
      <c r="B24" s="265">
        <f t="shared" si="13"/>
        <v>46300</v>
      </c>
      <c r="C24" s="283"/>
      <c r="D24" s="284"/>
      <c r="E24" s="280">
        <f t="shared" si="8"/>
        <v>0</v>
      </c>
      <c r="F24" s="289"/>
      <c r="G24" s="289"/>
      <c r="H24" s="289"/>
      <c r="I24" s="281">
        <f t="shared" si="9"/>
        <v>0</v>
      </c>
      <c r="J24" s="281">
        <f t="shared" si="10"/>
        <v>0</v>
      </c>
      <c r="K24" s="282">
        <f t="shared" si="11"/>
        <v>0</v>
      </c>
      <c r="L24" s="340"/>
      <c r="M24" s="341"/>
      <c r="N24" s="341"/>
      <c r="O24" s="341"/>
      <c r="P24" s="342"/>
      <c r="Q24" s="117" t="b">
        <f t="shared" si="12"/>
        <v>0</v>
      </c>
      <c r="R24" s="117"/>
      <c r="S24" s="234">
        <f t="shared" si="1"/>
        <v>0</v>
      </c>
      <c r="T24" s="234">
        <f t="shared" si="2"/>
        <v>0</v>
      </c>
      <c r="U24" s="234">
        <f t="shared" si="3"/>
        <v>0</v>
      </c>
      <c r="V24" s="234">
        <f t="shared" si="4"/>
        <v>0</v>
      </c>
      <c r="W24" s="234">
        <f t="shared" si="5"/>
        <v>0</v>
      </c>
      <c r="X24" s="234">
        <f t="shared" si="6"/>
        <v>0</v>
      </c>
      <c r="Y24" s="234">
        <f t="shared" si="7"/>
        <v>0</v>
      </c>
      <c r="Z24" s="312"/>
      <c r="AE24" s="235"/>
    </row>
    <row r="25" spans="1:31" ht="20.25" customHeight="1">
      <c r="A25" s="233" t="str">
        <f t="shared" si="0"/>
        <v>Dienstag</v>
      </c>
      <c r="B25" s="265">
        <f t="shared" si="13"/>
        <v>46301</v>
      </c>
      <c r="C25" s="283"/>
      <c r="D25" s="284"/>
      <c r="E25" s="280">
        <f t="shared" si="8"/>
        <v>0</v>
      </c>
      <c r="F25" s="289"/>
      <c r="G25" s="289"/>
      <c r="H25" s="289"/>
      <c r="I25" s="281">
        <f t="shared" si="9"/>
        <v>0</v>
      </c>
      <c r="J25" s="281">
        <f t="shared" si="10"/>
        <v>0</v>
      </c>
      <c r="K25" s="282">
        <f t="shared" si="11"/>
        <v>0</v>
      </c>
      <c r="L25" s="340"/>
      <c r="M25" s="341"/>
      <c r="N25" s="341"/>
      <c r="O25" s="341"/>
      <c r="P25" s="342"/>
      <c r="Q25" s="117" t="b">
        <f t="shared" si="12"/>
        <v>0</v>
      </c>
      <c r="R25" s="117"/>
      <c r="S25" s="234">
        <f t="shared" si="1"/>
        <v>0</v>
      </c>
      <c r="T25" s="234">
        <f t="shared" si="2"/>
        <v>0</v>
      </c>
      <c r="U25" s="234">
        <f t="shared" si="3"/>
        <v>0</v>
      </c>
      <c r="V25" s="234">
        <f t="shared" si="4"/>
        <v>0</v>
      </c>
      <c r="W25" s="234">
        <f t="shared" si="5"/>
        <v>0</v>
      </c>
      <c r="X25" s="234">
        <f t="shared" si="6"/>
        <v>0</v>
      </c>
      <c r="Y25" s="234">
        <f t="shared" si="7"/>
        <v>0</v>
      </c>
      <c r="Z25" s="312"/>
      <c r="AE25" s="235"/>
    </row>
    <row r="26" spans="1:31" ht="20.25" customHeight="1">
      <c r="A26" s="233" t="str">
        <f t="shared" si="0"/>
        <v>Mittwoch</v>
      </c>
      <c r="B26" s="265">
        <f t="shared" si="13"/>
        <v>46302</v>
      </c>
      <c r="C26" s="283"/>
      <c r="D26" s="284"/>
      <c r="E26" s="280">
        <f t="shared" si="8"/>
        <v>0</v>
      </c>
      <c r="F26" s="289"/>
      <c r="G26" s="289"/>
      <c r="H26" s="289"/>
      <c r="I26" s="281">
        <f t="shared" si="9"/>
        <v>0</v>
      </c>
      <c r="J26" s="281">
        <f t="shared" si="10"/>
        <v>0</v>
      </c>
      <c r="K26" s="282">
        <f t="shared" si="11"/>
        <v>0</v>
      </c>
      <c r="L26" s="340"/>
      <c r="M26" s="341"/>
      <c r="N26" s="341"/>
      <c r="O26" s="341"/>
      <c r="P26" s="342"/>
      <c r="Q26" s="117" t="b">
        <f t="shared" si="12"/>
        <v>0</v>
      </c>
      <c r="R26" s="117"/>
      <c r="S26" s="234">
        <f t="shared" si="1"/>
        <v>0</v>
      </c>
      <c r="T26" s="234">
        <f t="shared" si="2"/>
        <v>0</v>
      </c>
      <c r="U26" s="234">
        <f t="shared" si="3"/>
        <v>0</v>
      </c>
      <c r="V26" s="234">
        <f t="shared" si="4"/>
        <v>0</v>
      </c>
      <c r="W26" s="234">
        <f t="shared" si="5"/>
        <v>0</v>
      </c>
      <c r="X26" s="234">
        <f t="shared" si="6"/>
        <v>0</v>
      </c>
      <c r="Y26" s="234">
        <f t="shared" si="7"/>
        <v>0</v>
      </c>
      <c r="Z26" s="312"/>
      <c r="AE26" s="235"/>
    </row>
    <row r="27" spans="1:31" ht="20.25" customHeight="1">
      <c r="A27" s="233" t="str">
        <f t="shared" si="0"/>
        <v>Donnerstag</v>
      </c>
      <c r="B27" s="265">
        <f t="shared" si="13"/>
        <v>46303</v>
      </c>
      <c r="C27" s="283"/>
      <c r="D27" s="284"/>
      <c r="E27" s="280">
        <f t="shared" si="8"/>
        <v>0</v>
      </c>
      <c r="F27" s="289"/>
      <c r="G27" s="289"/>
      <c r="H27" s="289"/>
      <c r="I27" s="281">
        <f t="shared" si="9"/>
        <v>0</v>
      </c>
      <c r="J27" s="281">
        <f t="shared" si="10"/>
        <v>0</v>
      </c>
      <c r="K27" s="282">
        <f t="shared" si="11"/>
        <v>0</v>
      </c>
      <c r="L27" s="340"/>
      <c r="M27" s="341"/>
      <c r="N27" s="341"/>
      <c r="O27" s="341"/>
      <c r="P27" s="342"/>
      <c r="Q27" s="117" t="b">
        <f t="shared" si="12"/>
        <v>0</v>
      </c>
      <c r="R27" s="117"/>
      <c r="S27" s="234">
        <f t="shared" si="1"/>
        <v>0</v>
      </c>
      <c r="T27" s="234">
        <f t="shared" si="2"/>
        <v>0</v>
      </c>
      <c r="U27" s="234">
        <f t="shared" si="3"/>
        <v>0</v>
      </c>
      <c r="V27" s="234">
        <f t="shared" si="4"/>
        <v>0</v>
      </c>
      <c r="W27" s="234">
        <f t="shared" si="5"/>
        <v>0</v>
      </c>
      <c r="X27" s="234">
        <f t="shared" si="6"/>
        <v>0</v>
      </c>
      <c r="Y27" s="234">
        <f t="shared" si="7"/>
        <v>0</v>
      </c>
      <c r="Z27" s="312"/>
      <c r="AE27" s="235"/>
    </row>
    <row r="28" spans="1:31" ht="20.25" customHeight="1">
      <c r="A28" s="233" t="str">
        <f t="shared" si="0"/>
        <v>Freitag</v>
      </c>
      <c r="B28" s="265">
        <f t="shared" si="13"/>
        <v>46304</v>
      </c>
      <c r="C28" s="283"/>
      <c r="D28" s="284"/>
      <c r="E28" s="280">
        <f t="shared" si="8"/>
        <v>0</v>
      </c>
      <c r="F28" s="289"/>
      <c r="G28" s="289"/>
      <c r="H28" s="289"/>
      <c r="I28" s="281">
        <f t="shared" si="9"/>
        <v>0</v>
      </c>
      <c r="J28" s="281">
        <f t="shared" si="10"/>
        <v>0</v>
      </c>
      <c r="K28" s="282">
        <f t="shared" si="11"/>
        <v>0</v>
      </c>
      <c r="L28" s="340"/>
      <c r="M28" s="341"/>
      <c r="N28" s="341"/>
      <c r="O28" s="341"/>
      <c r="P28" s="342"/>
      <c r="Q28" s="117" t="b">
        <f t="shared" si="12"/>
        <v>0</v>
      </c>
      <c r="R28" s="117"/>
      <c r="S28" s="234">
        <f t="shared" si="1"/>
        <v>0</v>
      </c>
      <c r="T28" s="234">
        <f t="shared" si="2"/>
        <v>0</v>
      </c>
      <c r="U28" s="234">
        <f t="shared" si="3"/>
        <v>0</v>
      </c>
      <c r="V28" s="234">
        <f t="shared" si="4"/>
        <v>0</v>
      </c>
      <c r="W28" s="234">
        <f t="shared" si="5"/>
        <v>0</v>
      </c>
      <c r="X28" s="234">
        <f t="shared" si="6"/>
        <v>0</v>
      </c>
      <c r="Y28" s="234">
        <f t="shared" si="7"/>
        <v>0</v>
      </c>
      <c r="Z28" s="312"/>
      <c r="AE28" s="235"/>
    </row>
    <row r="29" spans="1:31" ht="20.25" customHeight="1">
      <c r="A29" s="233" t="str">
        <f t="shared" si="0"/>
        <v>Samstag</v>
      </c>
      <c r="B29" s="265">
        <f t="shared" si="13"/>
        <v>46305</v>
      </c>
      <c r="C29" s="283"/>
      <c r="D29" s="284"/>
      <c r="E29" s="280" t="str">
        <f t="shared" si="8"/>
        <v/>
      </c>
      <c r="F29" s="289"/>
      <c r="G29" s="289"/>
      <c r="H29" s="289"/>
      <c r="I29" s="281">
        <f t="shared" si="9"/>
        <v>0</v>
      </c>
      <c r="J29" s="281">
        <f t="shared" si="10"/>
        <v>0</v>
      </c>
      <c r="K29" s="282">
        <f t="shared" si="11"/>
        <v>0</v>
      </c>
      <c r="L29" s="340"/>
      <c r="M29" s="341"/>
      <c r="N29" s="341"/>
      <c r="O29" s="341"/>
      <c r="P29" s="342"/>
      <c r="Q29" s="117" t="b">
        <f t="shared" si="12"/>
        <v>0</v>
      </c>
      <c r="R29" s="117"/>
      <c r="S29" s="234">
        <f t="shared" si="1"/>
        <v>0</v>
      </c>
      <c r="T29" s="234">
        <f t="shared" si="2"/>
        <v>0</v>
      </c>
      <c r="U29" s="234">
        <f t="shared" si="3"/>
        <v>0</v>
      </c>
      <c r="V29" s="234">
        <f t="shared" si="4"/>
        <v>0</v>
      </c>
      <c r="W29" s="234">
        <f t="shared" si="5"/>
        <v>0</v>
      </c>
      <c r="X29" s="234">
        <f t="shared" si="6"/>
        <v>0</v>
      </c>
      <c r="Y29" s="234">
        <f t="shared" si="7"/>
        <v>0</v>
      </c>
      <c r="Z29" s="312"/>
      <c r="AE29" s="235"/>
    </row>
    <row r="30" spans="1:31" ht="20.25" customHeight="1">
      <c r="A30" s="233" t="str">
        <f t="shared" si="0"/>
        <v>Sonntag</v>
      </c>
      <c r="B30" s="265">
        <f t="shared" si="13"/>
        <v>46306</v>
      </c>
      <c r="C30" s="283"/>
      <c r="D30" s="284"/>
      <c r="E30" s="280" t="str">
        <f t="shared" si="8"/>
        <v/>
      </c>
      <c r="F30" s="289"/>
      <c r="G30" s="289"/>
      <c r="H30" s="289"/>
      <c r="I30" s="281">
        <f t="shared" si="9"/>
        <v>0</v>
      </c>
      <c r="J30" s="281">
        <f t="shared" si="10"/>
        <v>0</v>
      </c>
      <c r="K30" s="282">
        <f t="shared" si="11"/>
        <v>0</v>
      </c>
      <c r="L30" s="340"/>
      <c r="M30" s="341"/>
      <c r="N30" s="341"/>
      <c r="O30" s="341"/>
      <c r="P30" s="342"/>
      <c r="Q30" s="117" t="b">
        <f t="shared" si="12"/>
        <v>0</v>
      </c>
      <c r="R30" s="117"/>
      <c r="S30" s="234">
        <f t="shared" si="1"/>
        <v>0</v>
      </c>
      <c r="T30" s="234">
        <f t="shared" si="2"/>
        <v>0</v>
      </c>
      <c r="U30" s="234">
        <f t="shared" si="3"/>
        <v>0</v>
      </c>
      <c r="V30" s="234">
        <f t="shared" si="4"/>
        <v>0</v>
      </c>
      <c r="W30" s="234">
        <f t="shared" si="5"/>
        <v>0</v>
      </c>
      <c r="X30" s="234">
        <f t="shared" si="6"/>
        <v>0</v>
      </c>
      <c r="Y30" s="234">
        <f t="shared" si="7"/>
        <v>0</v>
      </c>
      <c r="Z30" s="312"/>
      <c r="AB30" s="313"/>
      <c r="AE30" s="235"/>
    </row>
    <row r="31" spans="1:31" ht="20.25" customHeight="1">
      <c r="A31" s="233" t="str">
        <f t="shared" si="0"/>
        <v>Montag</v>
      </c>
      <c r="B31" s="265">
        <f t="shared" si="13"/>
        <v>46307</v>
      </c>
      <c r="C31" s="283"/>
      <c r="D31" s="284"/>
      <c r="E31" s="280">
        <f t="shared" si="8"/>
        <v>0</v>
      </c>
      <c r="F31" s="289"/>
      <c r="G31" s="289"/>
      <c r="H31" s="289"/>
      <c r="I31" s="281">
        <f t="shared" si="9"/>
        <v>0</v>
      </c>
      <c r="J31" s="281">
        <f t="shared" si="10"/>
        <v>0</v>
      </c>
      <c r="K31" s="282">
        <f t="shared" si="11"/>
        <v>0</v>
      </c>
      <c r="L31" s="340"/>
      <c r="M31" s="341"/>
      <c r="N31" s="341"/>
      <c r="O31" s="341"/>
      <c r="P31" s="342"/>
      <c r="Q31" s="117" t="b">
        <f t="shared" si="12"/>
        <v>0</v>
      </c>
      <c r="R31" s="117"/>
      <c r="S31" s="234">
        <f t="shared" si="1"/>
        <v>0</v>
      </c>
      <c r="T31" s="234">
        <f t="shared" si="2"/>
        <v>0</v>
      </c>
      <c r="U31" s="234">
        <f t="shared" si="3"/>
        <v>0</v>
      </c>
      <c r="V31" s="234">
        <f t="shared" si="4"/>
        <v>0</v>
      </c>
      <c r="W31" s="234">
        <f t="shared" si="5"/>
        <v>0</v>
      </c>
      <c r="X31" s="234">
        <f t="shared" si="6"/>
        <v>0</v>
      </c>
      <c r="Y31" s="234">
        <f t="shared" si="7"/>
        <v>0</v>
      </c>
      <c r="Z31" s="312"/>
      <c r="AE31" s="235"/>
    </row>
    <row r="32" spans="1:31" ht="20.25" customHeight="1">
      <c r="A32" s="233" t="str">
        <f t="shared" si="0"/>
        <v>Dienstag</v>
      </c>
      <c r="B32" s="265">
        <f t="shared" si="13"/>
        <v>46308</v>
      </c>
      <c r="C32" s="283"/>
      <c r="D32" s="284"/>
      <c r="E32" s="280">
        <f t="shared" si="8"/>
        <v>0</v>
      </c>
      <c r="F32" s="289"/>
      <c r="G32" s="289"/>
      <c r="H32" s="289"/>
      <c r="I32" s="281">
        <f t="shared" si="9"/>
        <v>0</v>
      </c>
      <c r="J32" s="281">
        <f t="shared" si="10"/>
        <v>0</v>
      </c>
      <c r="K32" s="282">
        <f t="shared" si="11"/>
        <v>0</v>
      </c>
      <c r="L32" s="340"/>
      <c r="M32" s="341"/>
      <c r="N32" s="341"/>
      <c r="O32" s="341"/>
      <c r="P32" s="342"/>
      <c r="Q32" s="117" t="b">
        <f t="shared" si="12"/>
        <v>0</v>
      </c>
      <c r="R32" s="117"/>
      <c r="S32" s="234">
        <f t="shared" si="1"/>
        <v>0</v>
      </c>
      <c r="T32" s="234">
        <f t="shared" si="2"/>
        <v>0</v>
      </c>
      <c r="U32" s="234">
        <f t="shared" si="3"/>
        <v>0</v>
      </c>
      <c r="V32" s="234">
        <f t="shared" si="4"/>
        <v>0</v>
      </c>
      <c r="W32" s="234">
        <f t="shared" si="5"/>
        <v>0</v>
      </c>
      <c r="X32" s="234">
        <f t="shared" si="6"/>
        <v>0</v>
      </c>
      <c r="Y32" s="234">
        <f t="shared" si="7"/>
        <v>0</v>
      </c>
      <c r="Z32" s="312"/>
      <c r="AE32" s="235"/>
    </row>
    <row r="33" spans="1:31" ht="20.25" customHeight="1">
      <c r="A33" s="233" t="str">
        <f t="shared" si="0"/>
        <v>Mittwoch</v>
      </c>
      <c r="B33" s="265">
        <f t="shared" si="13"/>
        <v>46309</v>
      </c>
      <c r="C33" s="283"/>
      <c r="D33" s="284"/>
      <c r="E33" s="280">
        <f t="shared" si="8"/>
        <v>0</v>
      </c>
      <c r="F33" s="289"/>
      <c r="G33" s="289"/>
      <c r="H33" s="289"/>
      <c r="I33" s="281">
        <f t="shared" si="9"/>
        <v>0</v>
      </c>
      <c r="J33" s="281">
        <f t="shared" si="10"/>
        <v>0</v>
      </c>
      <c r="K33" s="282">
        <f t="shared" si="11"/>
        <v>0</v>
      </c>
      <c r="L33" s="340"/>
      <c r="M33" s="341"/>
      <c r="N33" s="341"/>
      <c r="O33" s="341"/>
      <c r="P33" s="342"/>
      <c r="Q33" s="117" t="b">
        <f t="shared" si="12"/>
        <v>0</v>
      </c>
      <c r="R33" s="117"/>
      <c r="S33" s="234">
        <f t="shared" si="1"/>
        <v>0</v>
      </c>
      <c r="T33" s="234">
        <f t="shared" si="2"/>
        <v>0</v>
      </c>
      <c r="U33" s="234">
        <f t="shared" si="3"/>
        <v>0</v>
      </c>
      <c r="V33" s="234">
        <f t="shared" si="4"/>
        <v>0</v>
      </c>
      <c r="W33" s="234">
        <f t="shared" si="5"/>
        <v>0</v>
      </c>
      <c r="X33" s="234">
        <f t="shared" si="6"/>
        <v>0</v>
      </c>
      <c r="Y33" s="234">
        <f t="shared" si="7"/>
        <v>0</v>
      </c>
      <c r="Z33" s="312"/>
      <c r="AE33" s="235"/>
    </row>
    <row r="34" spans="1:31" ht="20.25" customHeight="1">
      <c r="A34" s="233" t="str">
        <f t="shared" si="0"/>
        <v>Donnerstag</v>
      </c>
      <c r="B34" s="265">
        <f t="shared" si="13"/>
        <v>46310</v>
      </c>
      <c r="C34" s="283"/>
      <c r="D34" s="284"/>
      <c r="E34" s="280">
        <f t="shared" si="8"/>
        <v>0</v>
      </c>
      <c r="F34" s="289"/>
      <c r="G34" s="289"/>
      <c r="H34" s="289"/>
      <c r="I34" s="281">
        <f t="shared" si="9"/>
        <v>0</v>
      </c>
      <c r="J34" s="281">
        <f t="shared" si="10"/>
        <v>0</v>
      </c>
      <c r="K34" s="282">
        <f t="shared" si="11"/>
        <v>0</v>
      </c>
      <c r="L34" s="340"/>
      <c r="M34" s="341"/>
      <c r="N34" s="341"/>
      <c r="O34" s="341"/>
      <c r="P34" s="342"/>
      <c r="Q34" s="117" t="b">
        <f t="shared" si="12"/>
        <v>0</v>
      </c>
      <c r="R34" s="117"/>
      <c r="S34" s="234">
        <f t="shared" si="1"/>
        <v>0</v>
      </c>
      <c r="T34" s="234">
        <f t="shared" si="2"/>
        <v>0</v>
      </c>
      <c r="U34" s="234">
        <f t="shared" si="3"/>
        <v>0</v>
      </c>
      <c r="V34" s="234">
        <f t="shared" si="4"/>
        <v>0</v>
      </c>
      <c r="W34" s="234">
        <f t="shared" si="5"/>
        <v>0</v>
      </c>
      <c r="X34" s="234">
        <f t="shared" si="6"/>
        <v>0</v>
      </c>
      <c r="Y34" s="234">
        <f t="shared" si="7"/>
        <v>0</v>
      </c>
      <c r="Z34" s="312"/>
      <c r="AE34" s="235"/>
    </row>
    <row r="35" spans="1:31" ht="20.25" customHeight="1">
      <c r="A35" s="233" t="str">
        <f t="shared" si="0"/>
        <v>Freitag</v>
      </c>
      <c r="B35" s="265">
        <f t="shared" si="13"/>
        <v>46311</v>
      </c>
      <c r="C35" s="283"/>
      <c r="D35" s="284"/>
      <c r="E35" s="280">
        <f t="shared" si="8"/>
        <v>0</v>
      </c>
      <c r="F35" s="289"/>
      <c r="G35" s="289"/>
      <c r="H35" s="289"/>
      <c r="I35" s="281">
        <f t="shared" si="9"/>
        <v>0</v>
      </c>
      <c r="J35" s="281">
        <f t="shared" si="10"/>
        <v>0</v>
      </c>
      <c r="K35" s="282">
        <f t="shared" si="11"/>
        <v>0</v>
      </c>
      <c r="L35" s="340"/>
      <c r="M35" s="341"/>
      <c r="N35" s="341"/>
      <c r="O35" s="341"/>
      <c r="P35" s="342"/>
      <c r="Q35" s="117" t="b">
        <f t="shared" si="12"/>
        <v>0</v>
      </c>
      <c r="R35" s="117"/>
      <c r="S35" s="234">
        <f t="shared" si="1"/>
        <v>0</v>
      </c>
      <c r="T35" s="234">
        <f t="shared" si="2"/>
        <v>0</v>
      </c>
      <c r="U35" s="234">
        <f t="shared" si="3"/>
        <v>0</v>
      </c>
      <c r="V35" s="234">
        <f t="shared" si="4"/>
        <v>0</v>
      </c>
      <c r="W35" s="234">
        <f t="shared" si="5"/>
        <v>0</v>
      </c>
      <c r="X35" s="234">
        <f t="shared" si="6"/>
        <v>0</v>
      </c>
      <c r="Y35" s="234">
        <f t="shared" si="7"/>
        <v>0</v>
      </c>
      <c r="Z35" s="312"/>
      <c r="AE35" s="235"/>
    </row>
    <row r="36" spans="1:31" ht="20.25" customHeight="1">
      <c r="A36" s="233" t="str">
        <f t="shared" si="0"/>
        <v>Samstag</v>
      </c>
      <c r="B36" s="265">
        <f t="shared" si="13"/>
        <v>46312</v>
      </c>
      <c r="C36" s="283"/>
      <c r="D36" s="284"/>
      <c r="E36" s="280" t="str">
        <f t="shared" si="8"/>
        <v/>
      </c>
      <c r="F36" s="289"/>
      <c r="G36" s="289"/>
      <c r="H36" s="289"/>
      <c r="I36" s="281">
        <f t="shared" si="9"/>
        <v>0</v>
      </c>
      <c r="J36" s="281">
        <f t="shared" si="10"/>
        <v>0</v>
      </c>
      <c r="K36" s="282">
        <f t="shared" si="11"/>
        <v>0</v>
      </c>
      <c r="L36" s="340"/>
      <c r="M36" s="341"/>
      <c r="N36" s="341"/>
      <c r="O36" s="341"/>
      <c r="P36" s="342"/>
      <c r="Q36" s="117" t="b">
        <f t="shared" si="12"/>
        <v>0</v>
      </c>
      <c r="R36" s="117"/>
      <c r="S36" s="234">
        <f t="shared" si="1"/>
        <v>0</v>
      </c>
      <c r="T36" s="234">
        <f t="shared" si="2"/>
        <v>0</v>
      </c>
      <c r="U36" s="234">
        <f t="shared" si="3"/>
        <v>0</v>
      </c>
      <c r="V36" s="234">
        <f t="shared" si="4"/>
        <v>0</v>
      </c>
      <c r="W36" s="234">
        <f t="shared" si="5"/>
        <v>0</v>
      </c>
      <c r="X36" s="234">
        <f t="shared" si="6"/>
        <v>0</v>
      </c>
      <c r="Y36" s="234">
        <f t="shared" si="7"/>
        <v>0</v>
      </c>
      <c r="Z36" s="312"/>
      <c r="AE36" s="235"/>
    </row>
    <row r="37" spans="1:31" ht="20.25" customHeight="1">
      <c r="A37" s="233" t="str">
        <f t="shared" si="0"/>
        <v>Sonntag</v>
      </c>
      <c r="B37" s="265">
        <f t="shared" si="13"/>
        <v>46313</v>
      </c>
      <c r="C37" s="283"/>
      <c r="D37" s="284"/>
      <c r="E37" s="280" t="str">
        <f t="shared" si="8"/>
        <v/>
      </c>
      <c r="F37" s="289"/>
      <c r="G37" s="289"/>
      <c r="H37" s="289"/>
      <c r="I37" s="281">
        <f t="shared" si="9"/>
        <v>0</v>
      </c>
      <c r="J37" s="281">
        <f t="shared" si="10"/>
        <v>0</v>
      </c>
      <c r="K37" s="282">
        <f t="shared" si="11"/>
        <v>0</v>
      </c>
      <c r="L37" s="340"/>
      <c r="M37" s="341"/>
      <c r="N37" s="341"/>
      <c r="O37" s="341"/>
      <c r="P37" s="342"/>
      <c r="Q37" s="117" t="b">
        <f t="shared" si="12"/>
        <v>0</v>
      </c>
      <c r="R37" s="117"/>
      <c r="S37" s="234">
        <f t="shared" si="1"/>
        <v>0</v>
      </c>
      <c r="T37" s="234">
        <f t="shared" si="2"/>
        <v>0</v>
      </c>
      <c r="U37" s="234">
        <f t="shared" si="3"/>
        <v>0</v>
      </c>
      <c r="V37" s="234">
        <f t="shared" si="4"/>
        <v>0</v>
      </c>
      <c r="W37" s="234">
        <f t="shared" si="5"/>
        <v>0</v>
      </c>
      <c r="X37" s="234">
        <f t="shared" si="6"/>
        <v>0</v>
      </c>
      <c r="Y37" s="234">
        <f t="shared" si="7"/>
        <v>0</v>
      </c>
      <c r="Z37" s="312"/>
      <c r="AE37" s="235"/>
    </row>
    <row r="38" spans="1:31" ht="20.25" customHeight="1">
      <c r="A38" s="233" t="str">
        <f t="shared" si="0"/>
        <v>Montag</v>
      </c>
      <c r="B38" s="265">
        <f t="shared" si="13"/>
        <v>46314</v>
      </c>
      <c r="C38" s="283"/>
      <c r="D38" s="284"/>
      <c r="E38" s="280">
        <f t="shared" si="8"/>
        <v>0</v>
      </c>
      <c r="F38" s="289"/>
      <c r="G38" s="289"/>
      <c r="H38" s="289"/>
      <c r="I38" s="281">
        <f t="shared" si="9"/>
        <v>0</v>
      </c>
      <c r="J38" s="281">
        <f t="shared" si="10"/>
        <v>0</v>
      </c>
      <c r="K38" s="282">
        <f t="shared" si="11"/>
        <v>0</v>
      </c>
      <c r="L38" s="340"/>
      <c r="M38" s="341"/>
      <c r="N38" s="341"/>
      <c r="O38" s="341"/>
      <c r="P38" s="342"/>
      <c r="Q38" s="117" t="b">
        <f t="shared" si="12"/>
        <v>0</v>
      </c>
      <c r="R38" s="117"/>
      <c r="S38" s="234">
        <f t="shared" si="1"/>
        <v>0</v>
      </c>
      <c r="T38" s="234">
        <f t="shared" si="2"/>
        <v>0</v>
      </c>
      <c r="U38" s="234">
        <f t="shared" si="3"/>
        <v>0</v>
      </c>
      <c r="V38" s="234">
        <f t="shared" si="4"/>
        <v>0</v>
      </c>
      <c r="W38" s="234">
        <f t="shared" si="5"/>
        <v>0</v>
      </c>
      <c r="X38" s="234">
        <f t="shared" si="6"/>
        <v>0</v>
      </c>
      <c r="Y38" s="234">
        <f t="shared" si="7"/>
        <v>0</v>
      </c>
      <c r="Z38" s="312"/>
      <c r="AE38" s="235"/>
    </row>
    <row r="39" spans="1:31" ht="20.25" customHeight="1">
      <c r="A39" s="233" t="str">
        <f t="shared" si="0"/>
        <v>Dienstag</v>
      </c>
      <c r="B39" s="265">
        <f t="shared" si="13"/>
        <v>46315</v>
      </c>
      <c r="C39" s="283"/>
      <c r="D39" s="284"/>
      <c r="E39" s="280">
        <f t="shared" si="8"/>
        <v>0</v>
      </c>
      <c r="F39" s="289"/>
      <c r="G39" s="289"/>
      <c r="H39" s="289"/>
      <c r="I39" s="281">
        <f t="shared" si="9"/>
        <v>0</v>
      </c>
      <c r="J39" s="281">
        <f t="shared" si="10"/>
        <v>0</v>
      </c>
      <c r="K39" s="282">
        <f t="shared" si="11"/>
        <v>0</v>
      </c>
      <c r="L39" s="340"/>
      <c r="M39" s="341"/>
      <c r="N39" s="341"/>
      <c r="O39" s="341"/>
      <c r="P39" s="342"/>
      <c r="Q39" s="117" t="b">
        <f t="shared" si="12"/>
        <v>0</v>
      </c>
      <c r="R39" s="117"/>
      <c r="S39" s="234">
        <f t="shared" si="1"/>
        <v>0</v>
      </c>
      <c r="T39" s="234">
        <f t="shared" si="2"/>
        <v>0</v>
      </c>
      <c r="U39" s="234">
        <f t="shared" si="3"/>
        <v>0</v>
      </c>
      <c r="V39" s="234">
        <f t="shared" si="4"/>
        <v>0</v>
      </c>
      <c r="W39" s="234">
        <f t="shared" si="5"/>
        <v>0</v>
      </c>
      <c r="X39" s="234">
        <f t="shared" si="6"/>
        <v>0</v>
      </c>
      <c r="Y39" s="234">
        <f t="shared" si="7"/>
        <v>0</v>
      </c>
      <c r="Z39" s="312"/>
      <c r="AE39" s="235"/>
    </row>
    <row r="40" spans="1:31" ht="20.25" customHeight="1">
      <c r="A40" s="233" t="str">
        <f t="shared" si="0"/>
        <v>Mittwoch</v>
      </c>
      <c r="B40" s="265">
        <f t="shared" si="13"/>
        <v>46316</v>
      </c>
      <c r="C40" s="283"/>
      <c r="D40" s="284"/>
      <c r="E40" s="280">
        <f t="shared" si="8"/>
        <v>0</v>
      </c>
      <c r="F40" s="289"/>
      <c r="G40" s="289"/>
      <c r="H40" s="289"/>
      <c r="I40" s="281">
        <f t="shared" si="9"/>
        <v>0</v>
      </c>
      <c r="J40" s="281">
        <f t="shared" si="10"/>
        <v>0</v>
      </c>
      <c r="K40" s="282">
        <f t="shared" si="11"/>
        <v>0</v>
      </c>
      <c r="L40" s="340"/>
      <c r="M40" s="341"/>
      <c r="N40" s="341"/>
      <c r="O40" s="341"/>
      <c r="P40" s="342"/>
      <c r="Q40" s="117" t="b">
        <f t="shared" si="12"/>
        <v>0</v>
      </c>
      <c r="R40" s="117"/>
      <c r="S40" s="234">
        <f t="shared" si="1"/>
        <v>0</v>
      </c>
      <c r="T40" s="234">
        <f t="shared" si="2"/>
        <v>0</v>
      </c>
      <c r="U40" s="234">
        <f t="shared" si="3"/>
        <v>0</v>
      </c>
      <c r="V40" s="234">
        <f t="shared" si="4"/>
        <v>0</v>
      </c>
      <c r="W40" s="234">
        <f t="shared" si="5"/>
        <v>0</v>
      </c>
      <c r="X40" s="234">
        <f t="shared" si="6"/>
        <v>0</v>
      </c>
      <c r="Y40" s="234">
        <f t="shared" si="7"/>
        <v>0</v>
      </c>
      <c r="Z40" s="312"/>
      <c r="AE40" s="235"/>
    </row>
    <row r="41" spans="1:31" ht="20.25" customHeight="1">
      <c r="A41" s="233" t="str">
        <f t="shared" si="0"/>
        <v>Donnerstag</v>
      </c>
      <c r="B41" s="265">
        <f t="shared" si="13"/>
        <v>46317</v>
      </c>
      <c r="C41" s="283"/>
      <c r="D41" s="284"/>
      <c r="E41" s="280">
        <f t="shared" si="8"/>
        <v>0</v>
      </c>
      <c r="F41" s="289"/>
      <c r="G41" s="289"/>
      <c r="H41" s="289"/>
      <c r="I41" s="281">
        <f t="shared" si="9"/>
        <v>0</v>
      </c>
      <c r="J41" s="281">
        <f t="shared" si="10"/>
        <v>0</v>
      </c>
      <c r="K41" s="282">
        <f t="shared" si="11"/>
        <v>0</v>
      </c>
      <c r="L41" s="340"/>
      <c r="M41" s="341"/>
      <c r="N41" s="341"/>
      <c r="O41" s="341"/>
      <c r="P41" s="342"/>
      <c r="Q41" s="117" t="b">
        <f t="shared" si="12"/>
        <v>0</v>
      </c>
      <c r="R41" s="117"/>
      <c r="S41" s="234">
        <f t="shared" si="1"/>
        <v>0</v>
      </c>
      <c r="T41" s="234">
        <f t="shared" si="2"/>
        <v>0</v>
      </c>
      <c r="U41" s="234">
        <f t="shared" si="3"/>
        <v>0</v>
      </c>
      <c r="V41" s="234">
        <f t="shared" si="4"/>
        <v>0</v>
      </c>
      <c r="W41" s="234">
        <f t="shared" si="5"/>
        <v>0</v>
      </c>
      <c r="X41" s="234">
        <f t="shared" si="6"/>
        <v>0</v>
      </c>
      <c r="Y41" s="234">
        <f t="shared" si="7"/>
        <v>0</v>
      </c>
      <c r="Z41" s="312"/>
      <c r="AE41" s="235"/>
    </row>
    <row r="42" spans="1:31" ht="20.25" customHeight="1">
      <c r="A42" s="233" t="str">
        <f t="shared" si="0"/>
        <v>Freitag</v>
      </c>
      <c r="B42" s="265">
        <f t="shared" si="13"/>
        <v>46318</v>
      </c>
      <c r="C42" s="283"/>
      <c r="D42" s="284"/>
      <c r="E42" s="280">
        <f t="shared" si="8"/>
        <v>0</v>
      </c>
      <c r="F42" s="289"/>
      <c r="G42" s="289"/>
      <c r="H42" s="289"/>
      <c r="I42" s="281">
        <f t="shared" si="9"/>
        <v>0</v>
      </c>
      <c r="J42" s="281">
        <f t="shared" si="10"/>
        <v>0</v>
      </c>
      <c r="K42" s="282">
        <f t="shared" si="11"/>
        <v>0</v>
      </c>
      <c r="L42" s="340"/>
      <c r="M42" s="341"/>
      <c r="N42" s="341"/>
      <c r="O42" s="341"/>
      <c r="P42" s="342"/>
      <c r="Q42" s="117" t="b">
        <f t="shared" si="12"/>
        <v>0</v>
      </c>
      <c r="R42" s="117"/>
      <c r="S42" s="234">
        <f t="shared" si="1"/>
        <v>0</v>
      </c>
      <c r="T42" s="234">
        <f t="shared" si="2"/>
        <v>0</v>
      </c>
      <c r="U42" s="234">
        <f t="shared" si="3"/>
        <v>0</v>
      </c>
      <c r="V42" s="234">
        <f t="shared" si="4"/>
        <v>0</v>
      </c>
      <c r="W42" s="234">
        <f t="shared" si="5"/>
        <v>0</v>
      </c>
      <c r="X42" s="234">
        <f t="shared" si="6"/>
        <v>0</v>
      </c>
      <c r="Y42" s="234">
        <f t="shared" si="7"/>
        <v>0</v>
      </c>
      <c r="Z42" s="312"/>
      <c r="AE42" s="235"/>
    </row>
    <row r="43" spans="1:31" ht="20.25" customHeight="1">
      <c r="A43" s="233" t="str">
        <f t="shared" si="0"/>
        <v>Samstag</v>
      </c>
      <c r="B43" s="265">
        <f t="shared" si="13"/>
        <v>46319</v>
      </c>
      <c r="C43" s="283"/>
      <c r="D43" s="284"/>
      <c r="E43" s="280" t="str">
        <f t="shared" si="8"/>
        <v/>
      </c>
      <c r="F43" s="289"/>
      <c r="G43" s="289"/>
      <c r="H43" s="289"/>
      <c r="I43" s="281">
        <f t="shared" si="9"/>
        <v>0</v>
      </c>
      <c r="J43" s="281">
        <f t="shared" si="10"/>
        <v>0</v>
      </c>
      <c r="K43" s="282">
        <f t="shared" si="11"/>
        <v>0</v>
      </c>
      <c r="L43" s="340"/>
      <c r="M43" s="341"/>
      <c r="N43" s="341"/>
      <c r="O43" s="341"/>
      <c r="P43" s="342"/>
      <c r="Q43" s="117" t="b">
        <f t="shared" si="12"/>
        <v>0</v>
      </c>
      <c r="R43" s="117"/>
      <c r="S43" s="234">
        <f t="shared" si="1"/>
        <v>0</v>
      </c>
      <c r="T43" s="234">
        <f t="shared" si="2"/>
        <v>0</v>
      </c>
      <c r="U43" s="234">
        <f t="shared" si="3"/>
        <v>0</v>
      </c>
      <c r="V43" s="234">
        <f t="shared" si="4"/>
        <v>0</v>
      </c>
      <c r="W43" s="234">
        <f t="shared" si="5"/>
        <v>0</v>
      </c>
      <c r="X43" s="234">
        <f t="shared" si="6"/>
        <v>0</v>
      </c>
      <c r="Y43" s="234">
        <f t="shared" si="7"/>
        <v>0</v>
      </c>
      <c r="Z43" s="312"/>
      <c r="AE43" s="235"/>
    </row>
    <row r="44" spans="1:31" ht="20.25" customHeight="1">
      <c r="A44" s="233" t="str">
        <f t="shared" si="0"/>
        <v>Sonntag</v>
      </c>
      <c r="B44" s="265">
        <f t="shared" si="13"/>
        <v>46320</v>
      </c>
      <c r="C44" s="283"/>
      <c r="D44" s="284"/>
      <c r="E44" s="280" t="str">
        <f t="shared" si="8"/>
        <v/>
      </c>
      <c r="F44" s="289"/>
      <c r="G44" s="289"/>
      <c r="H44" s="289"/>
      <c r="I44" s="281">
        <f t="shared" si="9"/>
        <v>0</v>
      </c>
      <c r="J44" s="281">
        <f t="shared" si="10"/>
        <v>0</v>
      </c>
      <c r="K44" s="282">
        <f t="shared" si="11"/>
        <v>0</v>
      </c>
      <c r="L44" s="340"/>
      <c r="M44" s="341"/>
      <c r="N44" s="341"/>
      <c r="O44" s="341"/>
      <c r="P44" s="342"/>
      <c r="Q44" s="117" t="b">
        <f t="shared" si="12"/>
        <v>0</v>
      </c>
      <c r="R44" s="117"/>
      <c r="S44" s="234">
        <f t="shared" si="1"/>
        <v>0</v>
      </c>
      <c r="T44" s="234">
        <f t="shared" si="2"/>
        <v>0</v>
      </c>
      <c r="U44" s="234">
        <f t="shared" si="3"/>
        <v>0</v>
      </c>
      <c r="V44" s="234">
        <f t="shared" si="4"/>
        <v>0</v>
      </c>
      <c r="W44" s="234">
        <f t="shared" si="5"/>
        <v>0</v>
      </c>
      <c r="X44" s="234">
        <f t="shared" si="6"/>
        <v>0</v>
      </c>
      <c r="Y44" s="234">
        <f t="shared" si="7"/>
        <v>0</v>
      </c>
      <c r="Z44" s="312"/>
      <c r="AE44" s="235"/>
    </row>
    <row r="45" spans="1:31" ht="20.25" customHeight="1">
      <c r="A45" s="233" t="str">
        <f t="shared" si="0"/>
        <v>Montag</v>
      </c>
      <c r="B45" s="265">
        <f t="shared" si="13"/>
        <v>46321</v>
      </c>
      <c r="C45" s="283"/>
      <c r="D45" s="284"/>
      <c r="E45" s="280">
        <f t="shared" si="8"/>
        <v>0</v>
      </c>
      <c r="F45" s="289"/>
      <c r="G45" s="289"/>
      <c r="H45" s="289"/>
      <c r="I45" s="281">
        <f t="shared" si="9"/>
        <v>0</v>
      </c>
      <c r="J45" s="281">
        <f t="shared" si="10"/>
        <v>0</v>
      </c>
      <c r="K45" s="282">
        <f t="shared" si="11"/>
        <v>0</v>
      </c>
      <c r="L45" s="340"/>
      <c r="M45" s="341"/>
      <c r="N45" s="341"/>
      <c r="O45" s="341"/>
      <c r="P45" s="342"/>
      <c r="Q45" s="117" t="b">
        <f t="shared" si="12"/>
        <v>0</v>
      </c>
      <c r="R45" s="117"/>
      <c r="S45" s="234">
        <f t="shared" si="1"/>
        <v>0</v>
      </c>
      <c r="T45" s="234">
        <f t="shared" si="2"/>
        <v>0</v>
      </c>
      <c r="U45" s="234">
        <f t="shared" si="3"/>
        <v>0</v>
      </c>
      <c r="V45" s="234">
        <f t="shared" si="4"/>
        <v>0</v>
      </c>
      <c r="W45" s="234">
        <f t="shared" si="5"/>
        <v>0</v>
      </c>
      <c r="X45" s="234">
        <f t="shared" si="6"/>
        <v>0</v>
      </c>
      <c r="Y45" s="234">
        <f t="shared" si="7"/>
        <v>0</v>
      </c>
      <c r="Z45" s="312"/>
      <c r="AE45" s="235"/>
    </row>
    <row r="46" spans="1:31" ht="20.25" customHeight="1">
      <c r="A46" s="233" t="str">
        <f t="shared" si="0"/>
        <v>Dienstag</v>
      </c>
      <c r="B46" s="265">
        <f t="shared" si="13"/>
        <v>46322</v>
      </c>
      <c r="C46" s="283"/>
      <c r="D46" s="284"/>
      <c r="E46" s="280">
        <f t="shared" si="8"/>
        <v>0</v>
      </c>
      <c r="F46" s="289"/>
      <c r="G46" s="289"/>
      <c r="H46" s="289"/>
      <c r="I46" s="281">
        <f t="shared" si="9"/>
        <v>0</v>
      </c>
      <c r="J46" s="281">
        <f t="shared" si="10"/>
        <v>0</v>
      </c>
      <c r="K46" s="282">
        <f t="shared" si="11"/>
        <v>0</v>
      </c>
      <c r="L46" s="340"/>
      <c r="M46" s="341"/>
      <c r="N46" s="341"/>
      <c r="O46" s="341"/>
      <c r="P46" s="342"/>
      <c r="Q46" s="117" t="b">
        <f t="shared" si="12"/>
        <v>0</v>
      </c>
      <c r="R46" s="117"/>
      <c r="S46" s="234">
        <f t="shared" si="1"/>
        <v>0</v>
      </c>
      <c r="T46" s="234">
        <f t="shared" si="2"/>
        <v>0</v>
      </c>
      <c r="U46" s="234">
        <f t="shared" si="3"/>
        <v>0</v>
      </c>
      <c r="V46" s="234">
        <f t="shared" si="4"/>
        <v>0</v>
      </c>
      <c r="W46" s="234">
        <f t="shared" si="5"/>
        <v>0</v>
      </c>
      <c r="X46" s="234">
        <f t="shared" si="6"/>
        <v>0</v>
      </c>
      <c r="Y46" s="234">
        <f t="shared" si="7"/>
        <v>0</v>
      </c>
      <c r="Z46" s="312"/>
      <c r="AE46" s="235"/>
    </row>
    <row r="47" spans="1:31" ht="20.25" customHeight="1">
      <c r="A47" s="233" t="str">
        <f t="shared" si="0"/>
        <v>Mittwoch</v>
      </c>
      <c r="B47" s="265">
        <f t="shared" si="13"/>
        <v>46323</v>
      </c>
      <c r="C47" s="283"/>
      <c r="D47" s="284"/>
      <c r="E47" s="280">
        <f t="shared" si="8"/>
        <v>0</v>
      </c>
      <c r="F47" s="289"/>
      <c r="G47" s="289"/>
      <c r="H47" s="289"/>
      <c r="I47" s="281">
        <f t="shared" si="9"/>
        <v>0</v>
      </c>
      <c r="J47" s="281">
        <f t="shared" si="10"/>
        <v>0</v>
      </c>
      <c r="K47" s="282">
        <f t="shared" si="11"/>
        <v>0</v>
      </c>
      <c r="L47" s="340"/>
      <c r="M47" s="341"/>
      <c r="N47" s="341"/>
      <c r="O47" s="341"/>
      <c r="P47" s="342"/>
      <c r="Q47" s="117" t="b">
        <f t="shared" si="12"/>
        <v>0</v>
      </c>
      <c r="R47" s="117"/>
      <c r="S47" s="234">
        <f t="shared" si="1"/>
        <v>0</v>
      </c>
      <c r="T47" s="234">
        <f t="shared" si="2"/>
        <v>0</v>
      </c>
      <c r="U47" s="234">
        <f t="shared" si="3"/>
        <v>0</v>
      </c>
      <c r="V47" s="234">
        <f t="shared" si="4"/>
        <v>0</v>
      </c>
      <c r="W47" s="234">
        <f t="shared" si="5"/>
        <v>0</v>
      </c>
      <c r="X47" s="234">
        <f t="shared" si="6"/>
        <v>0</v>
      </c>
      <c r="Y47" s="234">
        <f t="shared" si="7"/>
        <v>0</v>
      </c>
      <c r="Z47" s="312"/>
      <c r="AE47" s="235"/>
    </row>
    <row r="48" spans="1:31" ht="20.25" customHeight="1">
      <c r="A48" s="233" t="str">
        <f t="shared" si="0"/>
        <v>Donnerstag</v>
      </c>
      <c r="B48" s="265">
        <f t="shared" si="13"/>
        <v>46324</v>
      </c>
      <c r="C48" s="283"/>
      <c r="D48" s="284"/>
      <c r="E48" s="280">
        <f t="shared" si="8"/>
        <v>0</v>
      </c>
      <c r="F48" s="289"/>
      <c r="G48" s="289"/>
      <c r="H48" s="289"/>
      <c r="I48" s="281">
        <f t="shared" si="9"/>
        <v>0</v>
      </c>
      <c r="J48" s="281">
        <f t="shared" si="10"/>
        <v>0</v>
      </c>
      <c r="K48" s="282">
        <f t="shared" si="11"/>
        <v>0</v>
      </c>
      <c r="L48" s="340"/>
      <c r="M48" s="341"/>
      <c r="N48" s="341"/>
      <c r="O48" s="341"/>
      <c r="P48" s="342"/>
      <c r="Q48" s="117" t="b">
        <f t="shared" si="12"/>
        <v>0</v>
      </c>
      <c r="R48" s="117"/>
      <c r="S48" s="234">
        <f t="shared" si="1"/>
        <v>0</v>
      </c>
      <c r="T48" s="234">
        <f t="shared" si="2"/>
        <v>0</v>
      </c>
      <c r="U48" s="234">
        <f t="shared" si="3"/>
        <v>0</v>
      </c>
      <c r="V48" s="234">
        <f t="shared" si="4"/>
        <v>0</v>
      </c>
      <c r="W48" s="234">
        <f t="shared" si="5"/>
        <v>0</v>
      </c>
      <c r="X48" s="234">
        <f t="shared" si="6"/>
        <v>0</v>
      </c>
      <c r="Y48" s="234">
        <f t="shared" si="7"/>
        <v>0</v>
      </c>
      <c r="Z48" s="312"/>
      <c r="AE48" s="235"/>
    </row>
    <row r="49" spans="1:31" ht="20.25" customHeight="1">
      <c r="A49" s="233" t="str">
        <f t="shared" si="0"/>
        <v>Freitag</v>
      </c>
      <c r="B49" s="265">
        <f t="shared" si="13"/>
        <v>46325</v>
      </c>
      <c r="C49" s="283"/>
      <c r="D49" s="284"/>
      <c r="E49" s="280">
        <f t="shared" si="8"/>
        <v>0</v>
      </c>
      <c r="F49" s="289"/>
      <c r="G49" s="289"/>
      <c r="H49" s="289"/>
      <c r="I49" s="281">
        <f t="shared" si="9"/>
        <v>0</v>
      </c>
      <c r="J49" s="281">
        <f t="shared" si="10"/>
        <v>0</v>
      </c>
      <c r="K49" s="282">
        <f t="shared" si="11"/>
        <v>0</v>
      </c>
      <c r="L49" s="340"/>
      <c r="M49" s="341"/>
      <c r="N49" s="341"/>
      <c r="O49" s="341"/>
      <c r="P49" s="342"/>
      <c r="Q49" s="117" t="b">
        <f t="shared" si="12"/>
        <v>0</v>
      </c>
      <c r="R49" s="117"/>
      <c r="S49" s="234">
        <f t="shared" si="1"/>
        <v>0</v>
      </c>
      <c r="T49" s="234">
        <f t="shared" si="2"/>
        <v>0</v>
      </c>
      <c r="U49" s="234">
        <f t="shared" si="3"/>
        <v>0</v>
      </c>
      <c r="V49" s="234">
        <f t="shared" si="4"/>
        <v>0</v>
      </c>
      <c r="W49" s="234">
        <f t="shared" si="5"/>
        <v>0</v>
      </c>
      <c r="X49" s="234">
        <f t="shared" si="6"/>
        <v>0</v>
      </c>
      <c r="Y49" s="234">
        <f t="shared" si="7"/>
        <v>0</v>
      </c>
      <c r="Z49" s="312"/>
      <c r="AE49" s="235"/>
    </row>
    <row r="50" spans="1:31" ht="20.25" customHeight="1" thickBot="1">
      <c r="A50" s="233" t="str">
        <f t="shared" si="0"/>
        <v>Samstag</v>
      </c>
      <c r="B50" s="265">
        <f t="shared" si="13"/>
        <v>46326</v>
      </c>
      <c r="C50" s="285"/>
      <c r="D50" s="286"/>
      <c r="E50" s="280" t="str">
        <f t="shared" si="8"/>
        <v/>
      </c>
      <c r="F50" s="290"/>
      <c r="G50" s="289"/>
      <c r="H50" s="290"/>
      <c r="I50" s="281">
        <f t="shared" si="9"/>
        <v>0</v>
      </c>
      <c r="J50" s="287">
        <f t="shared" si="10"/>
        <v>0</v>
      </c>
      <c r="K50" s="288">
        <f t="shared" si="11"/>
        <v>0</v>
      </c>
      <c r="L50" s="343"/>
      <c r="M50" s="344"/>
      <c r="N50" s="344"/>
      <c r="O50" s="344"/>
      <c r="P50" s="345"/>
      <c r="Q50" s="117" t="b">
        <f t="shared" si="12"/>
        <v>0</v>
      </c>
      <c r="R50" s="117"/>
      <c r="S50" s="237">
        <f t="shared" si="1"/>
        <v>0</v>
      </c>
      <c r="T50" s="237">
        <f t="shared" si="2"/>
        <v>0</v>
      </c>
      <c r="U50" s="237">
        <f t="shared" si="3"/>
        <v>0</v>
      </c>
      <c r="V50" s="237">
        <f t="shared" si="4"/>
        <v>0</v>
      </c>
      <c r="W50" s="237">
        <f t="shared" si="5"/>
        <v>0</v>
      </c>
      <c r="X50" s="237">
        <f t="shared" si="6"/>
        <v>0</v>
      </c>
      <c r="Y50" s="237">
        <f t="shared" si="7"/>
        <v>0</v>
      </c>
      <c r="Z50" s="312"/>
      <c r="AE50" s="235"/>
    </row>
    <row r="51" spans="1:31" ht="18.75" customHeight="1">
      <c r="B51" s="298" t="s">
        <v>48</v>
      </c>
      <c r="C51" s="299"/>
      <c r="D51" s="300"/>
      <c r="E51" s="300" t="s">
        <v>24</v>
      </c>
      <c r="F51" s="301"/>
      <c r="G51" s="301"/>
      <c r="H51" s="301"/>
      <c r="I51" s="300" t="s">
        <v>34</v>
      </c>
      <c r="J51" s="300" t="s">
        <v>50</v>
      </c>
      <c r="K51" s="300" t="s">
        <v>49</v>
      </c>
      <c r="L51" s="291"/>
      <c r="M51" s="291"/>
      <c r="N51" s="291"/>
      <c r="O51" s="291"/>
      <c r="P51" s="266"/>
      <c r="Q51" s="64"/>
      <c r="R51" s="91"/>
      <c r="S51" s="234">
        <f>IF(E52="",0,INT(E52)+((E52-INT(E52))/100*60))</f>
        <v>0</v>
      </c>
      <c r="T51" s="91"/>
      <c r="U51" s="91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314"/>
      <c r="AE51" s="235"/>
    </row>
    <row r="52" spans="1:31" ht="18.75" customHeight="1">
      <c r="B52" s="267"/>
      <c r="C52" s="268"/>
      <c r="D52" s="269"/>
      <c r="E52" s="292">
        <f>SUM(E20:E50)</f>
        <v>0</v>
      </c>
      <c r="F52" s="293"/>
      <c r="G52" s="294"/>
      <c r="H52" s="295"/>
      <c r="I52" s="292">
        <f>SUM(I20:I50)</f>
        <v>0</v>
      </c>
      <c r="J52" s="292">
        <f>SUM(J20:J50)</f>
        <v>0</v>
      </c>
      <c r="K52" s="296">
        <f>K50</f>
        <v>0</v>
      </c>
      <c r="L52" s="297"/>
      <c r="M52" s="297"/>
      <c r="N52" s="297"/>
      <c r="O52" s="297"/>
      <c r="P52" s="270"/>
      <c r="Q52" s="239"/>
      <c r="R52" s="240"/>
      <c r="S52" s="241">
        <f>E52/24</f>
        <v>0</v>
      </c>
      <c r="T52" s="240"/>
      <c r="U52" s="240"/>
      <c r="W52" s="241">
        <f>I52/24</f>
        <v>0</v>
      </c>
      <c r="X52" s="241">
        <f>IF(X51&lt;0,"-"&amp;TEXT((X51*-1)/24,"[h]:mm"),X51/24)</f>
        <v>0</v>
      </c>
      <c r="AE52" s="235"/>
    </row>
    <row r="53" spans="1:31" ht="14">
      <c r="B53" s="242"/>
      <c r="C53" s="242"/>
      <c r="D53" s="242"/>
      <c r="E53" s="242"/>
      <c r="F53" s="243"/>
      <c r="G53" s="244"/>
      <c r="H53" s="245" t="s">
        <v>76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X53" s="234">
        <f>IF(X51&lt;0,X51*-1,X51)</f>
        <v>0</v>
      </c>
      <c r="AE53" s="235"/>
    </row>
    <row r="54" spans="1:31" ht="14">
      <c r="B54" s="242"/>
      <c r="C54" s="242"/>
      <c r="D54" s="242"/>
      <c r="E54" s="242"/>
      <c r="F54" s="243"/>
      <c r="G54" s="244"/>
      <c r="H54" s="249" t="s">
        <v>70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X54" s="241">
        <f>X53/24</f>
        <v>0</v>
      </c>
      <c r="AE54" s="235"/>
    </row>
    <row r="55" spans="1:31" ht="14">
      <c r="B55" s="198"/>
      <c r="C55" s="198"/>
      <c r="D55" s="198"/>
      <c r="E55" s="198"/>
      <c r="F55" s="198"/>
      <c r="G55" s="198"/>
      <c r="H55" s="233" t="s">
        <v>72</v>
      </c>
      <c r="I55" s="150"/>
      <c r="J55" s="150"/>
      <c r="AE55" s="235"/>
    </row>
    <row r="56" spans="1:31" ht="14">
      <c r="B56" s="233"/>
      <c r="C56" s="233"/>
      <c r="D56" s="233"/>
      <c r="E56" s="233"/>
      <c r="F56" s="233"/>
      <c r="G56" s="233"/>
      <c r="H56" s="233" t="s">
        <v>75</v>
      </c>
      <c r="I56" s="246"/>
      <c r="J56" s="150"/>
      <c r="K56" s="346"/>
      <c r="L56" s="346"/>
      <c r="M56" s="250"/>
      <c r="N56" s="250"/>
      <c r="O56" s="250"/>
      <c r="P56" s="251"/>
      <c r="Q56" s="251"/>
      <c r="R56" s="252"/>
      <c r="S56" s="252"/>
      <c r="T56" s="252"/>
      <c r="U56" s="252"/>
      <c r="AE56" s="235"/>
    </row>
    <row r="57" spans="1:31" ht="14">
      <c r="B57" s="253"/>
      <c r="C57" s="253"/>
      <c r="D57" s="253"/>
      <c r="E57" s="253"/>
      <c r="F57" s="253"/>
      <c r="G57" s="253"/>
      <c r="H57" s="254" t="s">
        <v>71</v>
      </c>
      <c r="I57" s="150"/>
      <c r="J57" s="150"/>
      <c r="K57" s="192"/>
      <c r="L57" s="192"/>
      <c r="M57" s="192"/>
      <c r="N57" s="192"/>
      <c r="O57" s="192"/>
      <c r="P57" s="255"/>
      <c r="AE57" s="235"/>
    </row>
    <row r="58" spans="1:31" ht="14">
      <c r="B58" s="256" t="s">
        <v>5</v>
      </c>
      <c r="C58" s="347" t="s">
        <v>6</v>
      </c>
      <c r="D58" s="347"/>
      <c r="E58" s="347"/>
      <c r="F58" s="347"/>
      <c r="G58" s="347"/>
      <c r="H58" s="233" t="s">
        <v>73</v>
      </c>
      <c r="I58" s="252"/>
      <c r="J58" s="150"/>
      <c r="K58" s="256" t="s">
        <v>5</v>
      </c>
      <c r="L58" s="348" t="s">
        <v>20</v>
      </c>
      <c r="M58" s="348"/>
      <c r="N58" s="348"/>
      <c r="O58" s="348"/>
      <c r="P58" s="348"/>
      <c r="AE58" s="235"/>
    </row>
    <row r="59" spans="1:31" ht="14">
      <c r="B59" s="256"/>
      <c r="C59" s="256"/>
      <c r="D59" s="256"/>
      <c r="E59" s="256"/>
      <c r="F59" s="256"/>
      <c r="G59" s="256"/>
      <c r="H59" s="233" t="s">
        <v>74</v>
      </c>
      <c r="I59" s="252"/>
      <c r="J59" s="150"/>
      <c r="K59" s="256"/>
      <c r="L59" s="256"/>
      <c r="M59" s="256"/>
      <c r="N59" s="256"/>
      <c r="O59" s="256"/>
      <c r="P59" s="256"/>
      <c r="AE59" s="235"/>
    </row>
    <row r="60" spans="1:31" ht="14">
      <c r="H60" s="257" t="s">
        <v>77</v>
      </c>
      <c r="I60" s="233"/>
      <c r="J60" s="258">
        <v>42114</v>
      </c>
      <c r="AE60" s="235"/>
    </row>
    <row r="61" spans="1:31" ht="14" hidden="1">
      <c r="AE61" s="235"/>
    </row>
    <row r="62" spans="1:31" ht="14" hidden="1">
      <c r="AE62" s="235"/>
    </row>
    <row r="63" spans="1:31" ht="14" hidden="1">
      <c r="AE63" s="235"/>
    </row>
    <row r="64" spans="1:31" ht="14" hidden="1">
      <c r="AE64" s="235"/>
    </row>
    <row r="65" spans="31:31" ht="14" hidden="1">
      <c r="AE65" s="235"/>
    </row>
    <row r="66" spans="31:31" ht="14" hidden="1">
      <c r="AE66" s="235"/>
    </row>
    <row r="67" spans="31:31" ht="14" hidden="1">
      <c r="AE67" s="235"/>
    </row>
    <row r="68" spans="31:31" ht="14" hidden="1">
      <c r="AE68" s="235"/>
    </row>
    <row r="69" spans="31:31" ht="14" hidden="1">
      <c r="AE69" s="235"/>
    </row>
    <row r="70" spans="31:31" ht="14" hidden="1">
      <c r="AE70" s="235"/>
    </row>
    <row r="71" spans="31:31" ht="14" hidden="1">
      <c r="AE71" s="235"/>
    </row>
    <row r="72" spans="31:31" ht="14" hidden="1">
      <c r="AE72" s="235"/>
    </row>
    <row r="73" spans="31:31" ht="14" hidden="1">
      <c r="AE73" s="235"/>
    </row>
    <row r="74" spans="31:31" ht="14" hidden="1">
      <c r="AE74" s="235"/>
    </row>
    <row r="75" spans="31:31" ht="14" hidden="1">
      <c r="AE75" s="235"/>
    </row>
    <row r="76" spans="31:31" ht="14" hidden="1">
      <c r="AE76" s="235"/>
    </row>
    <row r="77" spans="31:31" ht="14" hidden="1">
      <c r="AE77" s="235"/>
    </row>
    <row r="78" spans="31:31" ht="14" hidden="1">
      <c r="AE78" s="235"/>
    </row>
  </sheetData>
  <sheetProtection algorithmName="SHA-512" hashValue="U/oim1LReqj3B89IKgTT7ANk7f5OKU5axadiGfGF0B3TVMvRlN0L6E7SxRlbNfbmktT2JFVJoXCbZHod1rUMxA==" saltValue="l4VsCJVpbSg5gi0YPs4iSA==" spinCount="100000" sheet="1" objects="1" scenarios="1" selectLockedCells="1"/>
  <mergeCells count="46">
    <mergeCell ref="C18:E18"/>
    <mergeCell ref="F18:H18"/>
    <mergeCell ref="I18:K18"/>
    <mergeCell ref="L18:P18"/>
    <mergeCell ref="M7:O7"/>
    <mergeCell ref="E15:F15"/>
    <mergeCell ref="B2:H2"/>
    <mergeCell ref="I2:J2"/>
    <mergeCell ref="E5:H5"/>
    <mergeCell ref="E7:H7"/>
    <mergeCell ref="M5:O5"/>
    <mergeCell ref="L30:P30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43:P43"/>
    <mergeCell ref="L44:P44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K56:L56"/>
    <mergeCell ref="C58:G58"/>
    <mergeCell ref="L58:P58"/>
    <mergeCell ref="L45:P45"/>
    <mergeCell ref="L46:P46"/>
    <mergeCell ref="L47:P47"/>
    <mergeCell ref="L48:P48"/>
    <mergeCell ref="L49:P49"/>
    <mergeCell ref="L50:P50"/>
  </mergeCells>
  <phoneticPr fontId="43" type="noConversion"/>
  <conditionalFormatting sqref="B20:B50">
    <cfRule type="expression" dxfId="96" priority="13" stopIfTrue="1">
      <formula>$Q20=TRUE()</formula>
    </cfRule>
  </conditionalFormatting>
  <conditionalFormatting sqref="B20:E50">
    <cfRule type="expression" dxfId="95" priority="11" stopIfTrue="1">
      <formula>OR(($A20="Samstag"),($A20="Sonntag"))</formula>
    </cfRule>
  </conditionalFormatting>
  <conditionalFormatting sqref="C20:C50">
    <cfRule type="expression" dxfId="94" priority="8" stopIfTrue="1">
      <formula>AND(OR(C20="F",C20="K",C20="U"),OR(F20&lt;&gt;0,G20&lt;&gt;0,H20&gt;0))</formula>
    </cfRule>
  </conditionalFormatting>
  <conditionalFormatting sqref="C51:O51">
    <cfRule type="expression" dxfId="93" priority="141" stopIfTrue="1">
      <formula>OR(($A51="Samstag"),($A51="Sonntag"))</formula>
    </cfRule>
  </conditionalFormatting>
  <conditionalFormatting sqref="D20:D50">
    <cfRule type="expression" dxfId="92" priority="1" stopIfTrue="1">
      <formula>AND(C20="SU",ISBLANK(D20))</formula>
    </cfRule>
  </conditionalFormatting>
  <conditionalFormatting sqref="F20:O50">
    <cfRule type="expression" dxfId="91" priority="5" stopIfTrue="1">
      <formula>OR(($A20="Samstag"),($A20="Sonntag"))</formula>
    </cfRule>
  </conditionalFormatting>
  <conditionalFormatting sqref="G20:G50">
    <cfRule type="expression" dxfId="90" priority="4">
      <formula>OR(AND(U20&lt;0.5,V20-T20&gt;6),AND(U20&lt;0.75,V20-T20&gt;9))</formula>
    </cfRule>
  </conditionalFormatting>
  <conditionalFormatting sqref="I20">
    <cfRule type="cellIs" dxfId="89" priority="3" operator="greaterThan">
      <formula>10</formula>
    </cfRule>
  </conditionalFormatting>
  <conditionalFormatting sqref="I20:I50">
    <cfRule type="cellIs" dxfId="88" priority="2" stopIfTrue="1" operator="greaterThan">
      <formula>10</formula>
    </cfRule>
  </conditionalFormatting>
  <conditionalFormatting sqref="N11 N15">
    <cfRule type="cellIs" dxfId="87" priority="14" stopIfTrue="1" operator="equal">
      <formula>0</formula>
    </cfRule>
  </conditionalFormatting>
  <conditionalFormatting sqref="N11">
    <cfRule type="cellIs" dxfId="86" priority="191" stopIfTrue="1" operator="equal">
      <formula>$F$10</formula>
    </cfRule>
    <cfRule type="cellIs" dxfId="85" priority="192" stopIfTrue="1" operator="notEqual">
      <formula>$F$10</formula>
    </cfRule>
  </conditionalFormatting>
  <conditionalFormatting sqref="N15">
    <cfRule type="cellIs" dxfId="84" priority="15" stopIfTrue="1" operator="notEqual">
      <formula>$F$14</formula>
    </cfRule>
    <cfRule type="cellIs" dxfId="83" priority="190" stopIfTrue="1" operator="equal">
      <formula>$F$14</formula>
    </cfRule>
  </conditionalFormatting>
  <dataValidations count="7">
    <dataValidation type="decimal" allowBlank="1" showInputMessage="1" showErrorMessage="1" errorTitle="Eingabefehler" error="Bitte geben Sie eine positive Dezimalzahl ein." sqref="D20:D50" xr:uid="{00000000-0002-0000-0100-000000000000}">
      <formula1>0</formula1>
      <formula2>20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100-000001000000}">
      <formula1>0</formula1>
      <formula2>23.59</formula2>
    </dataValidation>
    <dataValidation type="decimal" allowBlank="1" showInputMessage="1" showErrorMessage="1" sqref="I10:M10 I14:M14" xr:uid="{00000000-0002-0000-0100-000002000000}">
      <formula1>$AA$33</formula1>
      <formula2>$AA$34</formula2>
    </dataValidation>
    <dataValidation showInputMessage="1" showErrorMessage="1" sqref="G8:I8" xr:uid="{00000000-0002-0000-0100-000003000000}"/>
    <dataValidation type="decimal" allowBlank="1" showInputMessage="1" showErrorMessage="1" errorTitle="Eingabefehler" error="Bitte geben Sie eine Dezimalzahl ein." sqref="M7" xr:uid="{00000000-0002-0000-0100-000004000000}">
      <formula1>-1000</formula1>
      <formula2>1000</formula2>
    </dataValidation>
    <dataValidation type="list" allowBlank="1" showInputMessage="1" showErrorMessage="1" sqref="E15:F15" xr:uid="{00000000-0002-0000-0100-000005000000}">
      <formula1>$B$20:$B$50</formula1>
    </dataValidation>
    <dataValidation type="list" allowBlank="1" showInputMessage="1" showErrorMessage="1" sqref="C20:C50" xr:uid="{00000000-0002-0000-01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7" orientation="portrait" r:id="rId1"/>
  <headerFooter alignWithMargins="0">
    <oddHeader>&amp;L&amp;G</oddHead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IR78"/>
  <sheetViews>
    <sheetView showGridLines="0" showRowColHeaders="0" topLeftCell="A36" zoomScale="110" zoomScaleNormal="110" zoomScaleSheetLayoutView="55" zoomScalePageLayoutView="110" workbookViewId="0">
      <selection activeCell="L20" sqref="L20:P2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16" t="s">
        <v>22</v>
      </c>
      <c r="C2" s="316"/>
      <c r="D2" s="316"/>
      <c r="E2" s="316"/>
      <c r="F2" s="316"/>
      <c r="G2" s="316"/>
      <c r="H2" s="316"/>
      <c r="I2" s="316" t="s">
        <v>58</v>
      </c>
      <c r="J2" s="316"/>
      <c r="K2" s="156">
        <f>Oktober!K2</f>
        <v>2026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17" t="str">
        <f>Oktober!E5</f>
        <v>Musterhiwi, Paula</v>
      </c>
      <c r="F5" s="318"/>
      <c r="G5" s="318"/>
      <c r="H5" s="319"/>
      <c r="J5" s="263" t="s">
        <v>4</v>
      </c>
      <c r="M5" s="317" t="str">
        <f>Oktober!M5</f>
        <v>Fakultät für Mathematik (2026/2027)</v>
      </c>
      <c r="N5" s="318"/>
      <c r="O5" s="31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17" t="str">
        <f>Oktober!E7</f>
        <v>SHK / WHF</v>
      </c>
      <c r="F7" s="318"/>
      <c r="G7" s="318"/>
      <c r="H7" s="319"/>
      <c r="J7" s="263" t="s">
        <v>41</v>
      </c>
      <c r="M7" s="320">
        <f>Oktober!K52</f>
        <v>0</v>
      </c>
      <c r="N7" s="321"/>
      <c r="O7" s="32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5" t="s">
        <v>60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3" t="s">
        <v>54</v>
      </c>
      <c r="D10" s="183"/>
      <c r="E10" s="184"/>
      <c r="F10" s="308">
        <f>Oktober!F10</f>
        <v>0</v>
      </c>
      <c r="H10" s="185" t="s">
        <v>61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63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62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79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4" t="s">
        <v>81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2" t="s">
        <v>80</v>
      </c>
      <c r="D14" s="205"/>
      <c r="E14" s="205"/>
      <c r="F14" s="309"/>
      <c r="G14" s="206"/>
      <c r="H14" s="207" t="s">
        <v>61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63</v>
      </c>
      <c r="O14" s="182"/>
      <c r="P14" s="172"/>
    </row>
    <row r="15" spans="2:21" ht="22.5" customHeight="1" thickTop="1" thickBot="1">
      <c r="B15" s="163"/>
      <c r="C15" s="259" t="s">
        <v>78</v>
      </c>
      <c r="D15" s="212"/>
      <c r="E15" s="323"/>
      <c r="F15" s="324"/>
      <c r="G15" s="307" t="b">
        <f>IF($E$15&lt;&gt;0,TRUE(),FALSE())</f>
        <v>0</v>
      </c>
      <c r="H15" s="213" t="s">
        <v>62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5" t="s">
        <v>51</v>
      </c>
      <c r="D18" s="326"/>
      <c r="E18" s="327"/>
      <c r="F18" s="328" t="s">
        <v>83</v>
      </c>
      <c r="G18" s="329"/>
      <c r="H18" s="330"/>
      <c r="I18" s="328" t="s">
        <v>47</v>
      </c>
      <c r="J18" s="329"/>
      <c r="K18" s="330"/>
      <c r="L18" s="331"/>
      <c r="M18" s="332"/>
      <c r="N18" s="332"/>
      <c r="O18" s="332"/>
      <c r="P18" s="333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46327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34" t="s">
        <v>19</v>
      </c>
      <c r="M19" s="335"/>
      <c r="N19" s="335"/>
      <c r="O19" s="335"/>
      <c r="P19" s="336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Sonntag</v>
      </c>
      <c r="B20" s="264">
        <f>($A$19+ROW(B1)-1)*(MONTH($A$19+1)=MONTH($A$19))</f>
        <v>46327</v>
      </c>
      <c r="C20" s="278"/>
      <c r="D20" s="279"/>
      <c r="E20" s="280" t="str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/>
      </c>
      <c r="F20" s="289"/>
      <c r="G20" s="289"/>
      <c r="H20" s="289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37" t="s">
        <v>97</v>
      </c>
      <c r="M20" s="338"/>
      <c r="N20" s="338"/>
      <c r="O20" s="338"/>
      <c r="P20" s="339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Montag</v>
      </c>
      <c r="B21" s="265">
        <f>($A$19+ROW(B2)-1)*(MONTH(B20+1)=MONTH($A$19))</f>
        <v>46328</v>
      </c>
      <c r="C21" s="283"/>
      <c r="D21" s="279"/>
      <c r="E21" s="280">
        <f t="shared" si="1"/>
        <v>0</v>
      </c>
      <c r="F21" s="289"/>
      <c r="G21" s="289"/>
      <c r="H21" s="289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40"/>
      <c r="M21" s="341"/>
      <c r="N21" s="341"/>
      <c r="O21" s="341"/>
      <c r="P21" s="342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Dienstag</v>
      </c>
      <c r="B22" s="265">
        <f t="shared" ref="B22:B50" si="9">($A$19+ROW(B3)-1)*(MONTH(B21+1)=MONTH($A$19))</f>
        <v>46329</v>
      </c>
      <c r="C22" s="283"/>
      <c r="D22" s="279"/>
      <c r="E22" s="280">
        <f t="shared" si="1"/>
        <v>0</v>
      </c>
      <c r="F22" s="289"/>
      <c r="G22" s="289"/>
      <c r="H22" s="289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40"/>
      <c r="M22" s="341"/>
      <c r="N22" s="341"/>
      <c r="O22" s="341"/>
      <c r="P22" s="342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Mittwoch</v>
      </c>
      <c r="B23" s="265">
        <f t="shared" si="9"/>
        <v>46330</v>
      </c>
      <c r="C23" s="283"/>
      <c r="D23" s="279"/>
      <c r="E23" s="280">
        <f t="shared" si="1"/>
        <v>0</v>
      </c>
      <c r="F23" s="289"/>
      <c r="G23" s="289"/>
      <c r="H23" s="289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40"/>
      <c r="M23" s="341"/>
      <c r="N23" s="341"/>
      <c r="O23" s="341"/>
      <c r="P23" s="342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Donnerstag</v>
      </c>
      <c r="B24" s="265">
        <f t="shared" si="9"/>
        <v>46331</v>
      </c>
      <c r="C24" s="283"/>
      <c r="D24" s="279"/>
      <c r="E24" s="280">
        <f t="shared" si="1"/>
        <v>0</v>
      </c>
      <c r="F24" s="289"/>
      <c r="G24" s="289"/>
      <c r="H24" s="289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40"/>
      <c r="M24" s="341"/>
      <c r="N24" s="341"/>
      <c r="O24" s="341"/>
      <c r="P24" s="342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Freitag</v>
      </c>
      <c r="B25" s="265">
        <f t="shared" si="9"/>
        <v>46332</v>
      </c>
      <c r="C25" s="283"/>
      <c r="D25" s="279"/>
      <c r="E25" s="280">
        <f t="shared" si="1"/>
        <v>0</v>
      </c>
      <c r="F25" s="289"/>
      <c r="G25" s="289"/>
      <c r="H25" s="289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40"/>
      <c r="M25" s="341"/>
      <c r="N25" s="341"/>
      <c r="O25" s="341"/>
      <c r="P25" s="342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Samstag</v>
      </c>
      <c r="B26" s="265">
        <f t="shared" si="9"/>
        <v>46333</v>
      </c>
      <c r="C26" s="283"/>
      <c r="D26" s="279"/>
      <c r="E26" s="280" t="str">
        <f t="shared" si="1"/>
        <v/>
      </c>
      <c r="F26" s="289"/>
      <c r="G26" s="289"/>
      <c r="H26" s="289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40"/>
      <c r="M26" s="341"/>
      <c r="N26" s="341"/>
      <c r="O26" s="341"/>
      <c r="P26" s="342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Sonntag</v>
      </c>
      <c r="B27" s="265">
        <f t="shared" si="9"/>
        <v>46334</v>
      </c>
      <c r="C27" s="283"/>
      <c r="D27" s="279"/>
      <c r="E27" s="280" t="str">
        <f t="shared" si="1"/>
        <v/>
      </c>
      <c r="F27" s="289"/>
      <c r="G27" s="289"/>
      <c r="H27" s="289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40"/>
      <c r="M27" s="341"/>
      <c r="N27" s="341"/>
      <c r="O27" s="341"/>
      <c r="P27" s="342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Montag</v>
      </c>
      <c r="B28" s="265">
        <f t="shared" si="9"/>
        <v>46335</v>
      </c>
      <c r="C28" s="283"/>
      <c r="D28" s="279"/>
      <c r="E28" s="280">
        <f t="shared" si="1"/>
        <v>0</v>
      </c>
      <c r="F28" s="289"/>
      <c r="G28" s="289"/>
      <c r="H28" s="289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40"/>
      <c r="M28" s="341"/>
      <c r="N28" s="341"/>
      <c r="O28" s="341"/>
      <c r="P28" s="342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Dienstag</v>
      </c>
      <c r="B29" s="265">
        <f t="shared" si="9"/>
        <v>46336</v>
      </c>
      <c r="C29" s="283"/>
      <c r="D29" s="279"/>
      <c r="E29" s="280">
        <f t="shared" si="1"/>
        <v>0</v>
      </c>
      <c r="F29" s="289"/>
      <c r="G29" s="289"/>
      <c r="H29" s="289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40"/>
      <c r="M29" s="341"/>
      <c r="N29" s="341"/>
      <c r="O29" s="341"/>
      <c r="P29" s="342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Mittwoch</v>
      </c>
      <c r="B30" s="265">
        <f t="shared" si="9"/>
        <v>46337</v>
      </c>
      <c r="C30" s="283"/>
      <c r="D30" s="279"/>
      <c r="E30" s="280">
        <f t="shared" si="1"/>
        <v>0</v>
      </c>
      <c r="F30" s="289"/>
      <c r="G30" s="289"/>
      <c r="H30" s="289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40"/>
      <c r="M30" s="341"/>
      <c r="N30" s="341"/>
      <c r="O30" s="341"/>
      <c r="P30" s="342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Donnerstag</v>
      </c>
      <c r="B31" s="265">
        <f t="shared" si="9"/>
        <v>46338</v>
      </c>
      <c r="C31" s="283"/>
      <c r="D31" s="279"/>
      <c r="E31" s="280">
        <f t="shared" si="1"/>
        <v>0</v>
      </c>
      <c r="F31" s="289"/>
      <c r="G31" s="289"/>
      <c r="H31" s="289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40"/>
      <c r="M31" s="341"/>
      <c r="N31" s="341"/>
      <c r="O31" s="341"/>
      <c r="P31" s="342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Freitag</v>
      </c>
      <c r="B32" s="265">
        <f t="shared" si="9"/>
        <v>46339</v>
      </c>
      <c r="C32" s="283"/>
      <c r="D32" s="279"/>
      <c r="E32" s="280">
        <f t="shared" si="1"/>
        <v>0</v>
      </c>
      <c r="F32" s="289"/>
      <c r="G32" s="289"/>
      <c r="H32" s="289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40"/>
      <c r="M32" s="341"/>
      <c r="N32" s="341"/>
      <c r="O32" s="341"/>
      <c r="P32" s="342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Samstag</v>
      </c>
      <c r="B33" s="265">
        <f t="shared" si="9"/>
        <v>46340</v>
      </c>
      <c r="C33" s="283"/>
      <c r="D33" s="279"/>
      <c r="E33" s="280" t="str">
        <f t="shared" si="1"/>
        <v/>
      </c>
      <c r="F33" s="289"/>
      <c r="G33" s="289"/>
      <c r="H33" s="289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40"/>
      <c r="M33" s="341"/>
      <c r="N33" s="341"/>
      <c r="O33" s="341"/>
      <c r="P33" s="342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Sonntag</v>
      </c>
      <c r="B34" s="265">
        <f t="shared" si="9"/>
        <v>46341</v>
      </c>
      <c r="C34" s="283"/>
      <c r="D34" s="279"/>
      <c r="E34" s="280" t="str">
        <f t="shared" si="1"/>
        <v/>
      </c>
      <c r="F34" s="289"/>
      <c r="G34" s="289"/>
      <c r="H34" s="289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40"/>
      <c r="M34" s="341"/>
      <c r="N34" s="341"/>
      <c r="O34" s="341"/>
      <c r="P34" s="342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Montag</v>
      </c>
      <c r="B35" s="265">
        <f t="shared" si="9"/>
        <v>46342</v>
      </c>
      <c r="C35" s="283"/>
      <c r="D35" s="279"/>
      <c r="E35" s="280">
        <f t="shared" si="1"/>
        <v>0</v>
      </c>
      <c r="F35" s="289"/>
      <c r="G35" s="289"/>
      <c r="H35" s="289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40"/>
      <c r="M35" s="341"/>
      <c r="N35" s="341"/>
      <c r="O35" s="341"/>
      <c r="P35" s="342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Dienstag</v>
      </c>
      <c r="B36" s="265">
        <f t="shared" si="9"/>
        <v>46343</v>
      </c>
      <c r="C36" s="283"/>
      <c r="D36" s="279"/>
      <c r="E36" s="280">
        <f t="shared" si="1"/>
        <v>0</v>
      </c>
      <c r="F36" s="289"/>
      <c r="G36" s="289"/>
      <c r="H36" s="289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40"/>
      <c r="M36" s="341"/>
      <c r="N36" s="341"/>
      <c r="O36" s="341"/>
      <c r="P36" s="342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Mittwoch</v>
      </c>
      <c r="B37" s="265">
        <f t="shared" si="9"/>
        <v>46344</v>
      </c>
      <c r="C37" s="283"/>
      <c r="D37" s="279"/>
      <c r="E37" s="280">
        <f t="shared" si="1"/>
        <v>0</v>
      </c>
      <c r="F37" s="289"/>
      <c r="G37" s="289"/>
      <c r="H37" s="289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40"/>
      <c r="M37" s="341"/>
      <c r="N37" s="341"/>
      <c r="O37" s="341"/>
      <c r="P37" s="342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Donnerstag</v>
      </c>
      <c r="B38" s="265">
        <f t="shared" si="9"/>
        <v>46345</v>
      </c>
      <c r="C38" s="283"/>
      <c r="D38" s="279"/>
      <c r="E38" s="280">
        <f t="shared" si="1"/>
        <v>0</v>
      </c>
      <c r="F38" s="289"/>
      <c r="G38" s="289"/>
      <c r="H38" s="289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40"/>
      <c r="M38" s="341"/>
      <c r="N38" s="341"/>
      <c r="O38" s="341"/>
      <c r="P38" s="342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Freitag</v>
      </c>
      <c r="B39" s="265">
        <f t="shared" si="9"/>
        <v>46346</v>
      </c>
      <c r="C39" s="283"/>
      <c r="D39" s="279"/>
      <c r="E39" s="280">
        <f t="shared" si="1"/>
        <v>0</v>
      </c>
      <c r="F39" s="289"/>
      <c r="G39" s="289"/>
      <c r="H39" s="289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40"/>
      <c r="M39" s="341"/>
      <c r="N39" s="341"/>
      <c r="O39" s="341"/>
      <c r="P39" s="342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Samstag</v>
      </c>
      <c r="B40" s="265">
        <f t="shared" si="9"/>
        <v>46347</v>
      </c>
      <c r="C40" s="283"/>
      <c r="D40" s="279"/>
      <c r="E40" s="280" t="str">
        <f t="shared" si="1"/>
        <v/>
      </c>
      <c r="F40" s="289"/>
      <c r="G40" s="289"/>
      <c r="H40" s="289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40"/>
      <c r="M40" s="341"/>
      <c r="N40" s="341"/>
      <c r="O40" s="341"/>
      <c r="P40" s="342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Sonntag</v>
      </c>
      <c r="B41" s="265">
        <f t="shared" si="9"/>
        <v>46348</v>
      </c>
      <c r="C41" s="283"/>
      <c r="D41" s="279"/>
      <c r="E41" s="280" t="str">
        <f t="shared" si="1"/>
        <v/>
      </c>
      <c r="F41" s="289"/>
      <c r="G41" s="289"/>
      <c r="H41" s="289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40"/>
      <c r="M41" s="341"/>
      <c r="N41" s="341"/>
      <c r="O41" s="341"/>
      <c r="P41" s="342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Montag</v>
      </c>
      <c r="B42" s="265">
        <f t="shared" si="9"/>
        <v>46349</v>
      </c>
      <c r="C42" s="283"/>
      <c r="D42" s="279"/>
      <c r="E42" s="280">
        <f t="shared" si="1"/>
        <v>0</v>
      </c>
      <c r="F42" s="289"/>
      <c r="G42" s="289"/>
      <c r="H42" s="289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40"/>
      <c r="M42" s="341"/>
      <c r="N42" s="341"/>
      <c r="O42" s="341"/>
      <c r="P42" s="342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Dienstag</v>
      </c>
      <c r="B43" s="265">
        <f t="shared" si="9"/>
        <v>46350</v>
      </c>
      <c r="C43" s="283"/>
      <c r="D43" s="279"/>
      <c r="E43" s="280">
        <f t="shared" si="1"/>
        <v>0</v>
      </c>
      <c r="F43" s="289"/>
      <c r="G43" s="289"/>
      <c r="H43" s="289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40"/>
      <c r="M43" s="341"/>
      <c r="N43" s="341"/>
      <c r="O43" s="341"/>
      <c r="P43" s="342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Mittwoch</v>
      </c>
      <c r="B44" s="265">
        <f t="shared" si="9"/>
        <v>46351</v>
      </c>
      <c r="C44" s="283"/>
      <c r="D44" s="279"/>
      <c r="E44" s="280">
        <f t="shared" si="1"/>
        <v>0</v>
      </c>
      <c r="F44" s="289"/>
      <c r="G44" s="289"/>
      <c r="H44" s="289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40"/>
      <c r="M44" s="341"/>
      <c r="N44" s="341"/>
      <c r="O44" s="341"/>
      <c r="P44" s="342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Donnerstag</v>
      </c>
      <c r="B45" s="265">
        <f t="shared" si="9"/>
        <v>46352</v>
      </c>
      <c r="C45" s="283"/>
      <c r="D45" s="279"/>
      <c r="E45" s="280">
        <f t="shared" si="1"/>
        <v>0</v>
      </c>
      <c r="F45" s="289"/>
      <c r="G45" s="289"/>
      <c r="H45" s="289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40"/>
      <c r="M45" s="341"/>
      <c r="N45" s="341"/>
      <c r="O45" s="341"/>
      <c r="P45" s="342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Freitag</v>
      </c>
      <c r="B46" s="265">
        <f t="shared" si="9"/>
        <v>46353</v>
      </c>
      <c r="C46" s="283"/>
      <c r="D46" s="279"/>
      <c r="E46" s="280">
        <f t="shared" si="1"/>
        <v>0</v>
      </c>
      <c r="F46" s="289"/>
      <c r="G46" s="289"/>
      <c r="H46" s="289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40"/>
      <c r="M46" s="341"/>
      <c r="N46" s="341"/>
      <c r="O46" s="341"/>
      <c r="P46" s="342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Samstag</v>
      </c>
      <c r="B47" s="265">
        <f t="shared" si="9"/>
        <v>46354</v>
      </c>
      <c r="C47" s="283"/>
      <c r="D47" s="279"/>
      <c r="E47" s="280" t="str">
        <f t="shared" si="1"/>
        <v/>
      </c>
      <c r="F47" s="289"/>
      <c r="G47" s="289"/>
      <c r="H47" s="289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40"/>
      <c r="M47" s="341"/>
      <c r="N47" s="341"/>
      <c r="O47" s="341"/>
      <c r="P47" s="342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Sonntag</v>
      </c>
      <c r="B48" s="265">
        <f t="shared" si="9"/>
        <v>46355</v>
      </c>
      <c r="C48" s="283"/>
      <c r="D48" s="279"/>
      <c r="E48" s="280" t="str">
        <f t="shared" si="1"/>
        <v/>
      </c>
      <c r="F48" s="289"/>
      <c r="G48" s="289"/>
      <c r="H48" s="289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40"/>
      <c r="M48" s="341"/>
      <c r="N48" s="341"/>
      <c r="O48" s="341"/>
      <c r="P48" s="342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Montag</v>
      </c>
      <c r="B49" s="265">
        <f t="shared" si="9"/>
        <v>46356</v>
      </c>
      <c r="C49" s="283"/>
      <c r="D49" s="279"/>
      <c r="E49" s="280">
        <f t="shared" si="1"/>
        <v>0</v>
      </c>
      <c r="F49" s="289"/>
      <c r="G49" s="289"/>
      <c r="H49" s="289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40"/>
      <c r="M49" s="341"/>
      <c r="N49" s="341"/>
      <c r="O49" s="341"/>
      <c r="P49" s="342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Samstag</v>
      </c>
      <c r="B50" s="265">
        <f t="shared" si="9"/>
        <v>0</v>
      </c>
      <c r="C50" s="285"/>
      <c r="D50" s="279"/>
      <c r="E50" s="280" t="str">
        <f t="shared" si="1"/>
        <v/>
      </c>
      <c r="F50" s="290"/>
      <c r="G50" s="289"/>
      <c r="H50" s="290"/>
      <c r="I50" s="281">
        <f t="shared" si="2"/>
        <v>0</v>
      </c>
      <c r="J50" s="287">
        <f t="shared" si="6"/>
        <v>0</v>
      </c>
      <c r="K50" s="288">
        <f t="shared" si="7"/>
        <v>0</v>
      </c>
      <c r="L50" s="343"/>
      <c r="M50" s="344"/>
      <c r="N50" s="344"/>
      <c r="O50" s="344"/>
      <c r="P50" s="345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8" t="s">
        <v>48</v>
      </c>
      <c r="C51" s="299"/>
      <c r="D51" s="300"/>
      <c r="E51" s="300" t="s">
        <v>24</v>
      </c>
      <c r="F51" s="301"/>
      <c r="G51" s="301"/>
      <c r="H51" s="301"/>
      <c r="I51" s="300" t="s">
        <v>34</v>
      </c>
      <c r="J51" s="300" t="s">
        <v>50</v>
      </c>
      <c r="K51" s="300" t="s">
        <v>49</v>
      </c>
      <c r="L51" s="291"/>
      <c r="M51" s="291"/>
      <c r="N51" s="291"/>
      <c r="O51" s="291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2">
        <f>SUM(E20:E50)</f>
        <v>0</v>
      </c>
      <c r="F52" s="293"/>
      <c r="G52" s="294"/>
      <c r="H52" s="295"/>
      <c r="I52" s="292">
        <f>SUM(I20:I50)</f>
        <v>0</v>
      </c>
      <c r="J52" s="292">
        <f>SUM(J20:J50)</f>
        <v>0</v>
      </c>
      <c r="K52" s="296">
        <f>K50</f>
        <v>0</v>
      </c>
      <c r="L52" s="297"/>
      <c r="M52" s="297"/>
      <c r="N52" s="297"/>
      <c r="O52" s="297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76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70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72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75</v>
      </c>
      <c r="I56" s="246"/>
      <c r="J56" s="150"/>
      <c r="K56" s="346"/>
      <c r="L56" s="346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71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47" t="s">
        <v>6</v>
      </c>
      <c r="D58" s="347"/>
      <c r="E58" s="347"/>
      <c r="F58" s="347"/>
      <c r="G58" s="347"/>
      <c r="H58" s="233" t="s">
        <v>73</v>
      </c>
      <c r="I58" s="252"/>
      <c r="J58" s="150"/>
      <c r="K58" s="256" t="s">
        <v>5</v>
      </c>
      <c r="L58" s="348" t="s">
        <v>20</v>
      </c>
      <c r="M58" s="348"/>
      <c r="N58" s="348"/>
      <c r="O58" s="348"/>
      <c r="P58" s="348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74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77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7A8GQ0WzSRdFpFHE333Nx9JTXwig7E0Z/ky0K6uBmdqrmbJ3sISZnkGDg4k9wPYbOWhlPgb8WswGbdSpsnlnNg==" saltValue="TARRIe97bpjjjVKdv+NqUw==" spinCount="100000" sheet="1" objects="1" scenarios="1" selectLockedCells="1"/>
  <mergeCells count="46"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  <mergeCell ref="L39:P39"/>
    <mergeCell ref="L40:P40"/>
    <mergeCell ref="L41:P41"/>
    <mergeCell ref="L42:P42"/>
    <mergeCell ref="L43:P43"/>
    <mergeCell ref="L34:P34"/>
    <mergeCell ref="L35:P35"/>
    <mergeCell ref="L36:P36"/>
    <mergeCell ref="L37:P37"/>
    <mergeCell ref="L38:P38"/>
    <mergeCell ref="L29:P29"/>
    <mergeCell ref="L30:P30"/>
    <mergeCell ref="L31:P31"/>
    <mergeCell ref="L32:P32"/>
    <mergeCell ref="L33:P33"/>
    <mergeCell ref="L24:P24"/>
    <mergeCell ref="L25:P25"/>
    <mergeCell ref="L26:P26"/>
    <mergeCell ref="L27:P27"/>
    <mergeCell ref="L28:P28"/>
    <mergeCell ref="L19:P19"/>
    <mergeCell ref="L20:P20"/>
    <mergeCell ref="L21:P21"/>
    <mergeCell ref="L22:P22"/>
    <mergeCell ref="L23:P23"/>
    <mergeCell ref="E15:F15"/>
    <mergeCell ref="C18:E18"/>
    <mergeCell ref="F18:H18"/>
    <mergeCell ref="I18:K18"/>
    <mergeCell ref="L18:P18"/>
    <mergeCell ref="B2:H2"/>
    <mergeCell ref="I2:J2"/>
    <mergeCell ref="E5:H5"/>
    <mergeCell ref="M5:O5"/>
    <mergeCell ref="E7:H7"/>
    <mergeCell ref="M7:O7"/>
  </mergeCells>
  <phoneticPr fontId="43" type="noConversion"/>
  <conditionalFormatting sqref="B20:B50">
    <cfRule type="expression" dxfId="82" priority="19" stopIfTrue="1">
      <formula>$Q20=TRUE()</formula>
    </cfRule>
  </conditionalFormatting>
  <conditionalFormatting sqref="B20:C50">
    <cfRule type="expression" dxfId="81" priority="18" stopIfTrue="1">
      <formula>OR(($A20="Samstag"),($A20="Sonntag"))</formula>
    </cfRule>
  </conditionalFormatting>
  <conditionalFormatting sqref="C20:C50">
    <cfRule type="expression" dxfId="80" priority="12" stopIfTrue="1">
      <formula>AND(OR(C20="F",C20="K",C20="U"),OR(F20&lt;&gt;0,G20&lt;&gt;0,H20&gt;0))</formula>
    </cfRule>
  </conditionalFormatting>
  <conditionalFormatting sqref="C51:O51">
    <cfRule type="expression" dxfId="79" priority="140" stopIfTrue="1">
      <formula>OR(($A51="Samstag"),($A51="Sonntag"))</formula>
    </cfRule>
  </conditionalFormatting>
  <conditionalFormatting sqref="D20:D50">
    <cfRule type="expression" dxfId="78" priority="1" stopIfTrue="1">
      <formula>AND(C20="SU",ISBLANK(D20))</formula>
    </cfRule>
    <cfRule type="expression" dxfId="77" priority="2" stopIfTrue="1">
      <formula>OR(($A20="Samstag"),($A20="Sonntag"))</formula>
    </cfRule>
  </conditionalFormatting>
  <conditionalFormatting sqref="E20:H50">
    <cfRule type="expression" dxfId="76" priority="10" stopIfTrue="1">
      <formula>OR(($A20="Samstag"),($A20="Sonntag"))</formula>
    </cfRule>
  </conditionalFormatting>
  <conditionalFormatting sqref="G20:G50">
    <cfRule type="expression" dxfId="75" priority="9">
      <formula>OR(AND(U20&lt;0.5,V20-T20&gt;6),AND(U20&lt;0.75,V20-T20&gt;9))</formula>
    </cfRule>
  </conditionalFormatting>
  <conditionalFormatting sqref="I20:I50">
    <cfRule type="cellIs" dxfId="74" priority="3" operator="greaterThan">
      <formula>10</formula>
    </cfRule>
  </conditionalFormatting>
  <conditionalFormatting sqref="I20:O50">
    <cfRule type="expression" dxfId="73" priority="4" stopIfTrue="1">
      <formula>OR(($A20="Samstag"),($A20="Sonntag"))</formula>
    </cfRule>
  </conditionalFormatting>
  <conditionalFormatting sqref="N11 N15">
    <cfRule type="cellIs" dxfId="72" priority="20" stopIfTrue="1" operator="equal">
      <formula>0</formula>
    </cfRule>
  </conditionalFormatting>
  <conditionalFormatting sqref="N11">
    <cfRule type="cellIs" dxfId="71" priority="142" stopIfTrue="1" operator="equal">
      <formula>$F$10</formula>
    </cfRule>
    <cfRule type="cellIs" dxfId="70" priority="143" stopIfTrue="1" operator="notEqual">
      <formula>$F$10</formula>
    </cfRule>
  </conditionalFormatting>
  <conditionalFormatting sqref="N15">
    <cfRule type="cellIs" dxfId="69" priority="21" stopIfTrue="1" operator="notEqual">
      <formula>$F$14</formula>
    </cfRule>
    <cfRule type="cellIs" dxfId="68" priority="141" stopIfTrue="1" operator="equal">
      <formula>$F$14</formula>
    </cfRule>
  </conditionalFormatting>
  <dataValidations count="7">
    <dataValidation type="list" allowBlank="1" showInputMessage="1" showErrorMessage="1" sqref="E15:F15" xr:uid="{00000000-0002-0000-0200-000000000000}">
      <formula1>$B$20:$B$50</formula1>
    </dataValidation>
    <dataValidation type="decimal" allowBlank="1" showInputMessage="1" showErrorMessage="1" errorTitle="Eingabefehler" error="Bitte geben Sie eine Dezimalzahl ein." sqref="M7" xr:uid="{00000000-0002-0000-0200-000001000000}">
      <formula1>-1000</formula1>
      <formula2>1000</formula2>
    </dataValidation>
    <dataValidation showInputMessage="1" showErrorMessage="1" sqref="G8:I8" xr:uid="{00000000-0002-0000-0200-000002000000}"/>
    <dataValidation type="decimal" allowBlank="1" showInputMessage="1" showErrorMessage="1" sqref="I10:M10 I14:M14" xr:uid="{00000000-0002-0000-0200-000003000000}">
      <formula1>$AA$33</formula1>
      <formula2>$AA$34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2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20:D50" xr:uid="{00000000-0002-0000-0200-000005000000}">
      <formula1>0</formula1>
      <formula2>20</formula2>
    </dataValidation>
    <dataValidation type="list" allowBlank="1" showInputMessage="1" showErrorMessage="1" sqref="C20:C50" xr:uid="{00000000-0002-0000-02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ignoredErrors>
    <ignoredError sqref="E5 M5" unlockedFormula="1"/>
  </ignoredError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IR78"/>
  <sheetViews>
    <sheetView showGridLines="0" showRowColHeaders="0" topLeftCell="A35" zoomScale="110" zoomScaleNormal="110" zoomScaleSheetLayoutView="55" zoomScalePageLayoutView="110" workbookViewId="0">
      <selection activeCell="L50" sqref="L50:P5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16" t="s">
        <v>22</v>
      </c>
      <c r="C2" s="316"/>
      <c r="D2" s="316"/>
      <c r="E2" s="316"/>
      <c r="F2" s="316"/>
      <c r="G2" s="316"/>
      <c r="H2" s="316"/>
      <c r="I2" s="316" t="s">
        <v>59</v>
      </c>
      <c r="J2" s="316"/>
      <c r="K2" s="156">
        <f>November!K2</f>
        <v>2026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17" t="str">
        <f>November!E5</f>
        <v>Musterhiwi, Paula</v>
      </c>
      <c r="F5" s="318"/>
      <c r="G5" s="318"/>
      <c r="H5" s="319"/>
      <c r="J5" s="263" t="s">
        <v>4</v>
      </c>
      <c r="M5" s="317" t="str">
        <f>November!M5</f>
        <v>Fakultät für Mathematik (2026/2027)</v>
      </c>
      <c r="N5" s="318"/>
      <c r="O5" s="31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17" t="str">
        <f>November!E7</f>
        <v>SHK / WHF</v>
      </c>
      <c r="F7" s="318"/>
      <c r="G7" s="318"/>
      <c r="H7" s="319"/>
      <c r="J7" s="263" t="s">
        <v>41</v>
      </c>
      <c r="M7" s="320">
        <f>November!K52</f>
        <v>0</v>
      </c>
      <c r="N7" s="321"/>
      <c r="O7" s="32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5" t="s">
        <v>60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3" t="s">
        <v>54</v>
      </c>
      <c r="D10" s="183"/>
      <c r="E10" s="184"/>
      <c r="F10" s="308">
        <f>November!F10</f>
        <v>0</v>
      </c>
      <c r="H10" s="185" t="s">
        <v>61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63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62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79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4" t="s">
        <v>81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2" t="s">
        <v>80</v>
      </c>
      <c r="D14" s="205"/>
      <c r="E14" s="205"/>
      <c r="F14" s="309"/>
      <c r="G14" s="206"/>
      <c r="H14" s="207" t="s">
        <v>61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63</v>
      </c>
      <c r="O14" s="182"/>
      <c r="P14" s="172"/>
    </row>
    <row r="15" spans="2:21" ht="22.5" customHeight="1" thickTop="1" thickBot="1">
      <c r="B15" s="163"/>
      <c r="C15" s="259" t="s">
        <v>78</v>
      </c>
      <c r="D15" s="212"/>
      <c r="E15" s="323"/>
      <c r="F15" s="324"/>
      <c r="G15" s="307" t="b">
        <f>IF($E$15&lt;&gt;0,TRUE(),FALSE())</f>
        <v>0</v>
      </c>
      <c r="H15" s="213" t="s">
        <v>62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5" t="s">
        <v>51</v>
      </c>
      <c r="D18" s="326"/>
      <c r="E18" s="327"/>
      <c r="F18" s="328" t="s">
        <v>83</v>
      </c>
      <c r="G18" s="329"/>
      <c r="H18" s="330"/>
      <c r="I18" s="328" t="s">
        <v>47</v>
      </c>
      <c r="J18" s="329"/>
      <c r="K18" s="330"/>
      <c r="L18" s="331"/>
      <c r="M18" s="332"/>
      <c r="N18" s="332"/>
      <c r="O18" s="332"/>
      <c r="P18" s="333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46357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34" t="s">
        <v>19</v>
      </c>
      <c r="M19" s="335"/>
      <c r="N19" s="335"/>
      <c r="O19" s="335"/>
      <c r="P19" s="336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Dienstag</v>
      </c>
      <c r="B20" s="264">
        <f>($A$19+ROW(B1)-1)*(MONTH($A$19+1)=MONTH($A$19))</f>
        <v>46357</v>
      </c>
      <c r="C20" s="278"/>
      <c r="D20" s="279"/>
      <c r="E20" s="280">
        <f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9"/>
      <c r="G20" s="289"/>
      <c r="H20" s="289"/>
      <c r="I20" s="281">
        <f t="shared" ref="I20:I50" si="1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37"/>
      <c r="M20" s="338"/>
      <c r="N20" s="338"/>
      <c r="O20" s="338"/>
      <c r="P20" s="339"/>
      <c r="Q20" s="117" t="b">
        <f>IF($G$15=FALSE(),FALSE(),IF($B20&gt;=$E$15,TRUE(),FALSE()))</f>
        <v>0</v>
      </c>
      <c r="S20" s="234">
        <f t="shared" ref="S20:S50" si="2">IF(E20="",0,INT(E20)+((E20-INT(E20))/100*60))</f>
        <v>0</v>
      </c>
      <c r="T20" s="234">
        <f t="shared" ref="T20:V50" si="3">IF(F20="",0,INT(F20)+((F20-INT(F20))*100/60))</f>
        <v>0</v>
      </c>
      <c r="U20" s="234">
        <f t="shared" si="3"/>
        <v>0</v>
      </c>
      <c r="V20" s="234">
        <f t="shared" si="3"/>
        <v>0</v>
      </c>
      <c r="W20" s="234">
        <f t="shared" ref="W20:Y50" si="4">IF(I20="","",INT(I20)+((I20-INT(I20))/100*60))</f>
        <v>0</v>
      </c>
      <c r="X20" s="234">
        <f t="shared" si="4"/>
        <v>0</v>
      </c>
      <c r="Y20" s="234">
        <f t="shared" si="4"/>
        <v>0</v>
      </c>
      <c r="Z20" s="234"/>
      <c r="AE20" s="235"/>
    </row>
    <row r="21" spans="1:252" s="154" customFormat="1" ht="20.25" customHeight="1">
      <c r="A21" s="233" t="str">
        <f t="shared" si="0"/>
        <v>Mittwoch</v>
      </c>
      <c r="B21" s="265">
        <f>($A$19+ROW(B2)-1)*(MONTH(B20+1)=MONTH($A$19))</f>
        <v>46358</v>
      </c>
      <c r="C21" s="283"/>
      <c r="D21" s="279"/>
      <c r="E21" s="280">
        <f t="shared" ref="E21:E50" si="5">IF(OR(A21="Samstag",A21="Sonntag",C21="UU"),"",
IF(C21="SV",D21,
IF(OR($E$15="",B21&lt;$E$15),IF($N$11=0,HLOOKUP($A21,$I$9:$M$10,2,FALSE),IF($N$11=$F$10,HLOOKUP($A21,$I$9:$M$11,3,FALSE),"FEHLER")),
IF($N$15=0,HLOOKUP($A21,$I$13:$M$14,2,FALSE),IF($N$15=$F$14,HLOOKUP($A21,$I$13:$M$15,3,FALSE),"FEHLER")))))</f>
        <v>0</v>
      </c>
      <c r="F21" s="289"/>
      <c r="G21" s="289"/>
      <c r="H21" s="289"/>
      <c r="I21" s="281">
        <f t="shared" si="1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40"/>
      <c r="M21" s="341"/>
      <c r="N21" s="341"/>
      <c r="O21" s="341"/>
      <c r="P21" s="342"/>
      <c r="Q21" s="117" t="b">
        <f t="shared" ref="Q21:Q50" si="8">IF($G$15=FALSE(),FALSE(),IF($B21&gt;=$E$15,TRUE(),FALSE()))</f>
        <v>0</v>
      </c>
      <c r="R21" s="117"/>
      <c r="S21" s="234">
        <f t="shared" si="2"/>
        <v>0</v>
      </c>
      <c r="T21" s="234">
        <f t="shared" si="3"/>
        <v>0</v>
      </c>
      <c r="U21" s="234">
        <f t="shared" si="3"/>
        <v>0</v>
      </c>
      <c r="V21" s="234">
        <f t="shared" si="3"/>
        <v>0</v>
      </c>
      <c r="W21" s="234">
        <f t="shared" si="4"/>
        <v>0</v>
      </c>
      <c r="X21" s="234">
        <f t="shared" si="4"/>
        <v>0</v>
      </c>
      <c r="Y21" s="234">
        <f t="shared" si="4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Donnerstag</v>
      </c>
      <c r="B22" s="265">
        <f t="shared" ref="B22:B50" si="9">($A$19+ROW(B3)-1)*(MONTH(B21+1)=MONTH($A$19))</f>
        <v>46359</v>
      </c>
      <c r="C22" s="283"/>
      <c r="D22" s="279"/>
      <c r="E22" s="280">
        <f t="shared" si="5"/>
        <v>0</v>
      </c>
      <c r="F22" s="289"/>
      <c r="G22" s="289"/>
      <c r="H22" s="289"/>
      <c r="I22" s="281">
        <f t="shared" si="1"/>
        <v>0</v>
      </c>
      <c r="J22" s="281">
        <f t="shared" si="6"/>
        <v>0</v>
      </c>
      <c r="K22" s="282">
        <f t="shared" si="7"/>
        <v>0</v>
      </c>
      <c r="L22" s="340"/>
      <c r="M22" s="341"/>
      <c r="N22" s="341"/>
      <c r="O22" s="341"/>
      <c r="P22" s="342"/>
      <c r="Q22" s="117" t="b">
        <f t="shared" si="8"/>
        <v>0</v>
      </c>
      <c r="R22" s="117"/>
      <c r="S22" s="234">
        <f t="shared" si="2"/>
        <v>0</v>
      </c>
      <c r="T22" s="234">
        <f t="shared" si="3"/>
        <v>0</v>
      </c>
      <c r="U22" s="234">
        <f t="shared" si="3"/>
        <v>0</v>
      </c>
      <c r="V22" s="234">
        <f t="shared" si="3"/>
        <v>0</v>
      </c>
      <c r="W22" s="234">
        <f t="shared" si="4"/>
        <v>0</v>
      </c>
      <c r="X22" s="234">
        <f t="shared" si="4"/>
        <v>0</v>
      </c>
      <c r="Y22" s="234">
        <f t="shared" si="4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Freitag</v>
      </c>
      <c r="B23" s="265">
        <f t="shared" si="9"/>
        <v>46360</v>
      </c>
      <c r="C23" s="283"/>
      <c r="D23" s="279"/>
      <c r="E23" s="280">
        <f t="shared" si="5"/>
        <v>0</v>
      </c>
      <c r="F23" s="289"/>
      <c r="G23" s="289"/>
      <c r="H23" s="289"/>
      <c r="I23" s="281">
        <f t="shared" si="1"/>
        <v>0</v>
      </c>
      <c r="J23" s="281">
        <f t="shared" si="6"/>
        <v>0</v>
      </c>
      <c r="K23" s="282">
        <f t="shared" si="7"/>
        <v>0</v>
      </c>
      <c r="L23" s="340"/>
      <c r="M23" s="341"/>
      <c r="N23" s="341"/>
      <c r="O23" s="341"/>
      <c r="P23" s="342"/>
      <c r="Q23" s="117" t="b">
        <f t="shared" si="8"/>
        <v>0</v>
      </c>
      <c r="R23" s="117"/>
      <c r="S23" s="234">
        <f t="shared" si="2"/>
        <v>0</v>
      </c>
      <c r="T23" s="234">
        <f t="shared" si="3"/>
        <v>0</v>
      </c>
      <c r="U23" s="234">
        <f t="shared" si="3"/>
        <v>0</v>
      </c>
      <c r="V23" s="234">
        <f t="shared" si="3"/>
        <v>0</v>
      </c>
      <c r="W23" s="234">
        <f t="shared" si="4"/>
        <v>0</v>
      </c>
      <c r="X23" s="234">
        <f t="shared" si="4"/>
        <v>0</v>
      </c>
      <c r="Y23" s="234">
        <f t="shared" si="4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Samstag</v>
      </c>
      <c r="B24" s="265">
        <f t="shared" si="9"/>
        <v>46361</v>
      </c>
      <c r="C24" s="283"/>
      <c r="D24" s="279"/>
      <c r="E24" s="280" t="str">
        <f t="shared" si="5"/>
        <v/>
      </c>
      <c r="F24" s="289"/>
      <c r="G24" s="289"/>
      <c r="H24" s="289"/>
      <c r="I24" s="281">
        <f t="shared" si="1"/>
        <v>0</v>
      </c>
      <c r="J24" s="281">
        <f t="shared" si="6"/>
        <v>0</v>
      </c>
      <c r="K24" s="282">
        <f t="shared" si="7"/>
        <v>0</v>
      </c>
      <c r="L24" s="340"/>
      <c r="M24" s="341"/>
      <c r="N24" s="341"/>
      <c r="O24" s="341"/>
      <c r="P24" s="342"/>
      <c r="Q24" s="117" t="b">
        <f t="shared" si="8"/>
        <v>0</v>
      </c>
      <c r="R24" s="117"/>
      <c r="S24" s="234">
        <f t="shared" si="2"/>
        <v>0</v>
      </c>
      <c r="T24" s="234">
        <f t="shared" si="3"/>
        <v>0</v>
      </c>
      <c r="U24" s="234">
        <f t="shared" si="3"/>
        <v>0</v>
      </c>
      <c r="V24" s="234">
        <f t="shared" si="3"/>
        <v>0</v>
      </c>
      <c r="W24" s="234">
        <f t="shared" si="4"/>
        <v>0</v>
      </c>
      <c r="X24" s="234">
        <f t="shared" si="4"/>
        <v>0</v>
      </c>
      <c r="Y24" s="234">
        <f t="shared" si="4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Sonntag</v>
      </c>
      <c r="B25" s="265">
        <f t="shared" si="9"/>
        <v>46362</v>
      </c>
      <c r="C25" s="283"/>
      <c r="D25" s="279"/>
      <c r="E25" s="280" t="str">
        <f t="shared" si="5"/>
        <v/>
      </c>
      <c r="F25" s="289"/>
      <c r="G25" s="289"/>
      <c r="H25" s="289"/>
      <c r="I25" s="281">
        <f t="shared" si="1"/>
        <v>0</v>
      </c>
      <c r="J25" s="281">
        <f t="shared" si="6"/>
        <v>0</v>
      </c>
      <c r="K25" s="282">
        <f t="shared" si="7"/>
        <v>0</v>
      </c>
      <c r="L25" s="340"/>
      <c r="M25" s="341"/>
      <c r="N25" s="341"/>
      <c r="O25" s="341"/>
      <c r="P25" s="342"/>
      <c r="Q25" s="117" t="b">
        <f t="shared" si="8"/>
        <v>0</v>
      </c>
      <c r="R25" s="117"/>
      <c r="S25" s="234">
        <f t="shared" si="2"/>
        <v>0</v>
      </c>
      <c r="T25" s="234">
        <f t="shared" si="3"/>
        <v>0</v>
      </c>
      <c r="U25" s="234">
        <f t="shared" si="3"/>
        <v>0</v>
      </c>
      <c r="V25" s="234">
        <f t="shared" si="3"/>
        <v>0</v>
      </c>
      <c r="W25" s="234">
        <f t="shared" si="4"/>
        <v>0</v>
      </c>
      <c r="X25" s="234">
        <f t="shared" si="4"/>
        <v>0</v>
      </c>
      <c r="Y25" s="234">
        <f t="shared" si="4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Montag</v>
      </c>
      <c r="B26" s="265">
        <f t="shared" si="9"/>
        <v>46363</v>
      </c>
      <c r="C26" s="283"/>
      <c r="D26" s="279"/>
      <c r="E26" s="280">
        <f t="shared" si="5"/>
        <v>0</v>
      </c>
      <c r="F26" s="289"/>
      <c r="G26" s="289"/>
      <c r="H26" s="289"/>
      <c r="I26" s="281">
        <f t="shared" si="1"/>
        <v>0</v>
      </c>
      <c r="J26" s="281">
        <f t="shared" si="6"/>
        <v>0</v>
      </c>
      <c r="K26" s="282">
        <f t="shared" si="7"/>
        <v>0</v>
      </c>
      <c r="L26" s="340"/>
      <c r="M26" s="341"/>
      <c r="N26" s="341"/>
      <c r="O26" s="341"/>
      <c r="P26" s="342"/>
      <c r="Q26" s="117" t="b">
        <f t="shared" si="8"/>
        <v>0</v>
      </c>
      <c r="R26" s="117"/>
      <c r="S26" s="234">
        <f t="shared" si="2"/>
        <v>0</v>
      </c>
      <c r="T26" s="234">
        <f t="shared" si="3"/>
        <v>0</v>
      </c>
      <c r="U26" s="234">
        <f t="shared" si="3"/>
        <v>0</v>
      </c>
      <c r="V26" s="234">
        <f t="shared" si="3"/>
        <v>0</v>
      </c>
      <c r="W26" s="234">
        <f t="shared" si="4"/>
        <v>0</v>
      </c>
      <c r="X26" s="234">
        <f t="shared" si="4"/>
        <v>0</v>
      </c>
      <c r="Y26" s="234">
        <f t="shared" si="4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Dienstag</v>
      </c>
      <c r="B27" s="265">
        <f t="shared" si="9"/>
        <v>46364</v>
      </c>
      <c r="C27" s="283"/>
      <c r="D27" s="279"/>
      <c r="E27" s="280">
        <f t="shared" si="5"/>
        <v>0</v>
      </c>
      <c r="F27" s="289"/>
      <c r="G27" s="289"/>
      <c r="H27" s="289"/>
      <c r="I27" s="281">
        <f t="shared" si="1"/>
        <v>0</v>
      </c>
      <c r="J27" s="281">
        <f t="shared" si="6"/>
        <v>0</v>
      </c>
      <c r="K27" s="282">
        <f t="shared" si="7"/>
        <v>0</v>
      </c>
      <c r="L27" s="340"/>
      <c r="M27" s="341"/>
      <c r="N27" s="341"/>
      <c r="O27" s="341"/>
      <c r="P27" s="342"/>
      <c r="Q27" s="117" t="b">
        <f t="shared" si="8"/>
        <v>0</v>
      </c>
      <c r="R27" s="117"/>
      <c r="S27" s="234">
        <f t="shared" si="2"/>
        <v>0</v>
      </c>
      <c r="T27" s="234">
        <f t="shared" si="3"/>
        <v>0</v>
      </c>
      <c r="U27" s="234">
        <f t="shared" si="3"/>
        <v>0</v>
      </c>
      <c r="V27" s="234">
        <f t="shared" si="3"/>
        <v>0</v>
      </c>
      <c r="W27" s="234">
        <f t="shared" si="4"/>
        <v>0</v>
      </c>
      <c r="X27" s="234">
        <f t="shared" si="4"/>
        <v>0</v>
      </c>
      <c r="Y27" s="234">
        <f t="shared" si="4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Mittwoch</v>
      </c>
      <c r="B28" s="265">
        <f t="shared" si="9"/>
        <v>46365</v>
      </c>
      <c r="C28" s="283"/>
      <c r="D28" s="279"/>
      <c r="E28" s="280">
        <f t="shared" si="5"/>
        <v>0</v>
      </c>
      <c r="F28" s="289"/>
      <c r="G28" s="289"/>
      <c r="H28" s="289"/>
      <c r="I28" s="281">
        <f t="shared" si="1"/>
        <v>0</v>
      </c>
      <c r="J28" s="281">
        <f t="shared" si="6"/>
        <v>0</v>
      </c>
      <c r="K28" s="282">
        <f t="shared" si="7"/>
        <v>0</v>
      </c>
      <c r="L28" s="340"/>
      <c r="M28" s="341"/>
      <c r="N28" s="341"/>
      <c r="O28" s="341"/>
      <c r="P28" s="342"/>
      <c r="Q28" s="117" t="b">
        <f t="shared" si="8"/>
        <v>0</v>
      </c>
      <c r="R28" s="117"/>
      <c r="S28" s="234">
        <f t="shared" si="2"/>
        <v>0</v>
      </c>
      <c r="T28" s="234">
        <f t="shared" si="3"/>
        <v>0</v>
      </c>
      <c r="U28" s="234">
        <f t="shared" si="3"/>
        <v>0</v>
      </c>
      <c r="V28" s="234">
        <f t="shared" si="3"/>
        <v>0</v>
      </c>
      <c r="W28" s="234">
        <f t="shared" si="4"/>
        <v>0</v>
      </c>
      <c r="X28" s="234">
        <f t="shared" si="4"/>
        <v>0</v>
      </c>
      <c r="Y28" s="234">
        <f t="shared" si="4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Donnerstag</v>
      </c>
      <c r="B29" s="265">
        <f t="shared" si="9"/>
        <v>46366</v>
      </c>
      <c r="C29" s="283"/>
      <c r="D29" s="279"/>
      <c r="E29" s="280">
        <f t="shared" si="5"/>
        <v>0</v>
      </c>
      <c r="F29" s="289"/>
      <c r="G29" s="289"/>
      <c r="H29" s="289"/>
      <c r="I29" s="281">
        <f t="shared" si="1"/>
        <v>0</v>
      </c>
      <c r="J29" s="281">
        <f t="shared" si="6"/>
        <v>0</v>
      </c>
      <c r="K29" s="282">
        <f t="shared" si="7"/>
        <v>0</v>
      </c>
      <c r="L29" s="340"/>
      <c r="M29" s="341"/>
      <c r="N29" s="341"/>
      <c r="O29" s="341"/>
      <c r="P29" s="342"/>
      <c r="Q29" s="117" t="b">
        <f t="shared" si="8"/>
        <v>0</v>
      </c>
      <c r="R29" s="117"/>
      <c r="S29" s="234">
        <f t="shared" si="2"/>
        <v>0</v>
      </c>
      <c r="T29" s="234">
        <f t="shared" si="3"/>
        <v>0</v>
      </c>
      <c r="U29" s="234">
        <f t="shared" si="3"/>
        <v>0</v>
      </c>
      <c r="V29" s="234">
        <f t="shared" si="3"/>
        <v>0</v>
      </c>
      <c r="W29" s="234">
        <f t="shared" si="4"/>
        <v>0</v>
      </c>
      <c r="X29" s="234">
        <f t="shared" si="4"/>
        <v>0</v>
      </c>
      <c r="Y29" s="234">
        <f t="shared" si="4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Freitag</v>
      </c>
      <c r="B30" s="265">
        <f t="shared" si="9"/>
        <v>46367</v>
      </c>
      <c r="C30" s="283"/>
      <c r="D30" s="279"/>
      <c r="E30" s="280">
        <f t="shared" si="5"/>
        <v>0</v>
      </c>
      <c r="F30" s="289"/>
      <c r="G30" s="289"/>
      <c r="H30" s="289"/>
      <c r="I30" s="281">
        <f t="shared" si="1"/>
        <v>0</v>
      </c>
      <c r="J30" s="281">
        <f t="shared" si="6"/>
        <v>0</v>
      </c>
      <c r="K30" s="282">
        <f t="shared" si="7"/>
        <v>0</v>
      </c>
      <c r="L30" s="340"/>
      <c r="M30" s="341"/>
      <c r="N30" s="341"/>
      <c r="O30" s="341"/>
      <c r="P30" s="342"/>
      <c r="Q30" s="117" t="b">
        <f t="shared" si="8"/>
        <v>0</v>
      </c>
      <c r="R30" s="117"/>
      <c r="S30" s="234">
        <f t="shared" si="2"/>
        <v>0</v>
      </c>
      <c r="T30" s="234">
        <f t="shared" si="3"/>
        <v>0</v>
      </c>
      <c r="U30" s="234">
        <f t="shared" si="3"/>
        <v>0</v>
      </c>
      <c r="V30" s="234">
        <f t="shared" si="3"/>
        <v>0</v>
      </c>
      <c r="W30" s="234">
        <f t="shared" si="4"/>
        <v>0</v>
      </c>
      <c r="X30" s="234">
        <f t="shared" si="4"/>
        <v>0</v>
      </c>
      <c r="Y30" s="234">
        <f t="shared" si="4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Samstag</v>
      </c>
      <c r="B31" s="265">
        <f t="shared" si="9"/>
        <v>46368</v>
      </c>
      <c r="C31" s="283"/>
      <c r="D31" s="279"/>
      <c r="E31" s="280" t="str">
        <f t="shared" si="5"/>
        <v/>
      </c>
      <c r="F31" s="289"/>
      <c r="G31" s="289"/>
      <c r="H31" s="289"/>
      <c r="I31" s="281">
        <f t="shared" si="1"/>
        <v>0</v>
      </c>
      <c r="J31" s="281">
        <f t="shared" si="6"/>
        <v>0</v>
      </c>
      <c r="K31" s="282">
        <f t="shared" si="7"/>
        <v>0</v>
      </c>
      <c r="L31" s="340"/>
      <c r="M31" s="341"/>
      <c r="N31" s="341"/>
      <c r="O31" s="341"/>
      <c r="P31" s="342"/>
      <c r="Q31" s="117" t="b">
        <f t="shared" si="8"/>
        <v>0</v>
      </c>
      <c r="R31" s="117"/>
      <c r="S31" s="234">
        <f t="shared" si="2"/>
        <v>0</v>
      </c>
      <c r="T31" s="234">
        <f t="shared" si="3"/>
        <v>0</v>
      </c>
      <c r="U31" s="234">
        <f t="shared" si="3"/>
        <v>0</v>
      </c>
      <c r="V31" s="234">
        <f t="shared" si="3"/>
        <v>0</v>
      </c>
      <c r="W31" s="234">
        <f t="shared" si="4"/>
        <v>0</v>
      </c>
      <c r="X31" s="234">
        <f t="shared" si="4"/>
        <v>0</v>
      </c>
      <c r="Y31" s="234">
        <f t="shared" si="4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Sonntag</v>
      </c>
      <c r="B32" s="265">
        <f t="shared" si="9"/>
        <v>46369</v>
      </c>
      <c r="C32" s="283"/>
      <c r="D32" s="279"/>
      <c r="E32" s="280" t="str">
        <f t="shared" si="5"/>
        <v/>
      </c>
      <c r="F32" s="289"/>
      <c r="G32" s="289"/>
      <c r="H32" s="289"/>
      <c r="I32" s="281">
        <f t="shared" si="1"/>
        <v>0</v>
      </c>
      <c r="J32" s="281">
        <f t="shared" si="6"/>
        <v>0</v>
      </c>
      <c r="K32" s="282">
        <f t="shared" si="7"/>
        <v>0</v>
      </c>
      <c r="L32" s="340"/>
      <c r="M32" s="341"/>
      <c r="N32" s="341"/>
      <c r="O32" s="341"/>
      <c r="P32" s="342"/>
      <c r="Q32" s="117" t="b">
        <f t="shared" si="8"/>
        <v>0</v>
      </c>
      <c r="R32" s="117"/>
      <c r="S32" s="234">
        <f t="shared" si="2"/>
        <v>0</v>
      </c>
      <c r="T32" s="234">
        <f t="shared" si="3"/>
        <v>0</v>
      </c>
      <c r="U32" s="234">
        <f t="shared" si="3"/>
        <v>0</v>
      </c>
      <c r="V32" s="234">
        <f t="shared" si="3"/>
        <v>0</v>
      </c>
      <c r="W32" s="234">
        <f t="shared" si="4"/>
        <v>0</v>
      </c>
      <c r="X32" s="234">
        <f t="shared" si="4"/>
        <v>0</v>
      </c>
      <c r="Y32" s="234">
        <f t="shared" si="4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Montag</v>
      </c>
      <c r="B33" s="265">
        <f t="shared" si="9"/>
        <v>46370</v>
      </c>
      <c r="C33" s="283"/>
      <c r="D33" s="279"/>
      <c r="E33" s="280">
        <f t="shared" si="5"/>
        <v>0</v>
      </c>
      <c r="F33" s="289"/>
      <c r="G33" s="289"/>
      <c r="H33" s="289"/>
      <c r="I33" s="281">
        <f t="shared" si="1"/>
        <v>0</v>
      </c>
      <c r="J33" s="281">
        <f t="shared" si="6"/>
        <v>0</v>
      </c>
      <c r="K33" s="282">
        <f t="shared" si="7"/>
        <v>0</v>
      </c>
      <c r="L33" s="340"/>
      <c r="M33" s="341"/>
      <c r="N33" s="341"/>
      <c r="O33" s="341"/>
      <c r="P33" s="342"/>
      <c r="Q33" s="117" t="b">
        <f t="shared" si="8"/>
        <v>0</v>
      </c>
      <c r="R33" s="117"/>
      <c r="S33" s="234">
        <f t="shared" si="2"/>
        <v>0</v>
      </c>
      <c r="T33" s="234">
        <f t="shared" si="3"/>
        <v>0</v>
      </c>
      <c r="U33" s="234">
        <f t="shared" si="3"/>
        <v>0</v>
      </c>
      <c r="V33" s="234">
        <f t="shared" si="3"/>
        <v>0</v>
      </c>
      <c r="W33" s="234">
        <f t="shared" si="4"/>
        <v>0</v>
      </c>
      <c r="X33" s="234">
        <f t="shared" si="4"/>
        <v>0</v>
      </c>
      <c r="Y33" s="234">
        <f t="shared" si="4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Dienstag</v>
      </c>
      <c r="B34" s="265">
        <f t="shared" si="9"/>
        <v>46371</v>
      </c>
      <c r="C34" s="283"/>
      <c r="D34" s="279"/>
      <c r="E34" s="280">
        <f t="shared" si="5"/>
        <v>0</v>
      </c>
      <c r="F34" s="289"/>
      <c r="G34" s="289"/>
      <c r="H34" s="289"/>
      <c r="I34" s="281">
        <f t="shared" si="1"/>
        <v>0</v>
      </c>
      <c r="J34" s="281">
        <f t="shared" si="6"/>
        <v>0</v>
      </c>
      <c r="K34" s="282">
        <f t="shared" si="7"/>
        <v>0</v>
      </c>
      <c r="L34" s="340"/>
      <c r="M34" s="341"/>
      <c r="N34" s="341"/>
      <c r="O34" s="341"/>
      <c r="P34" s="342"/>
      <c r="Q34" s="117" t="b">
        <f t="shared" si="8"/>
        <v>0</v>
      </c>
      <c r="R34" s="117"/>
      <c r="S34" s="234">
        <f t="shared" si="2"/>
        <v>0</v>
      </c>
      <c r="T34" s="234">
        <f t="shared" si="3"/>
        <v>0</v>
      </c>
      <c r="U34" s="234">
        <f t="shared" si="3"/>
        <v>0</v>
      </c>
      <c r="V34" s="234">
        <f t="shared" si="3"/>
        <v>0</v>
      </c>
      <c r="W34" s="234">
        <f t="shared" si="4"/>
        <v>0</v>
      </c>
      <c r="X34" s="234">
        <f t="shared" si="4"/>
        <v>0</v>
      </c>
      <c r="Y34" s="234">
        <f t="shared" si="4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Mittwoch</v>
      </c>
      <c r="B35" s="265">
        <f t="shared" si="9"/>
        <v>46372</v>
      </c>
      <c r="C35" s="283"/>
      <c r="D35" s="279"/>
      <c r="E35" s="280">
        <f t="shared" si="5"/>
        <v>0</v>
      </c>
      <c r="F35" s="289"/>
      <c r="G35" s="289"/>
      <c r="H35" s="289"/>
      <c r="I35" s="281">
        <f t="shared" si="1"/>
        <v>0</v>
      </c>
      <c r="J35" s="281">
        <f t="shared" si="6"/>
        <v>0</v>
      </c>
      <c r="K35" s="282">
        <f t="shared" si="7"/>
        <v>0</v>
      </c>
      <c r="L35" s="340"/>
      <c r="M35" s="341"/>
      <c r="N35" s="341"/>
      <c r="O35" s="341"/>
      <c r="P35" s="342"/>
      <c r="Q35" s="117" t="b">
        <f t="shared" si="8"/>
        <v>0</v>
      </c>
      <c r="R35" s="117"/>
      <c r="S35" s="234">
        <f t="shared" si="2"/>
        <v>0</v>
      </c>
      <c r="T35" s="234">
        <f t="shared" si="3"/>
        <v>0</v>
      </c>
      <c r="U35" s="234">
        <f t="shared" si="3"/>
        <v>0</v>
      </c>
      <c r="V35" s="234">
        <f t="shared" si="3"/>
        <v>0</v>
      </c>
      <c r="W35" s="234">
        <f t="shared" si="4"/>
        <v>0</v>
      </c>
      <c r="X35" s="234">
        <f t="shared" si="4"/>
        <v>0</v>
      </c>
      <c r="Y35" s="234">
        <f t="shared" si="4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Donnerstag</v>
      </c>
      <c r="B36" s="265">
        <f t="shared" si="9"/>
        <v>46373</v>
      </c>
      <c r="C36" s="283"/>
      <c r="D36" s="279"/>
      <c r="E36" s="280">
        <f t="shared" si="5"/>
        <v>0</v>
      </c>
      <c r="F36" s="289"/>
      <c r="G36" s="289"/>
      <c r="H36" s="289"/>
      <c r="I36" s="281">
        <f t="shared" si="1"/>
        <v>0</v>
      </c>
      <c r="J36" s="281">
        <f t="shared" si="6"/>
        <v>0</v>
      </c>
      <c r="K36" s="282">
        <f t="shared" si="7"/>
        <v>0</v>
      </c>
      <c r="L36" s="340"/>
      <c r="M36" s="341"/>
      <c r="N36" s="341"/>
      <c r="O36" s="341"/>
      <c r="P36" s="342"/>
      <c r="Q36" s="117" t="b">
        <f t="shared" si="8"/>
        <v>0</v>
      </c>
      <c r="R36" s="117"/>
      <c r="S36" s="234">
        <f t="shared" si="2"/>
        <v>0</v>
      </c>
      <c r="T36" s="234">
        <f t="shared" si="3"/>
        <v>0</v>
      </c>
      <c r="U36" s="234">
        <f t="shared" si="3"/>
        <v>0</v>
      </c>
      <c r="V36" s="234">
        <f t="shared" si="3"/>
        <v>0</v>
      </c>
      <c r="W36" s="234">
        <f t="shared" si="4"/>
        <v>0</v>
      </c>
      <c r="X36" s="234">
        <f t="shared" si="4"/>
        <v>0</v>
      </c>
      <c r="Y36" s="234">
        <f t="shared" si="4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Freitag</v>
      </c>
      <c r="B37" s="265">
        <f t="shared" si="9"/>
        <v>46374</v>
      </c>
      <c r="C37" s="283"/>
      <c r="D37" s="279"/>
      <c r="E37" s="280">
        <f t="shared" si="5"/>
        <v>0</v>
      </c>
      <c r="F37" s="289"/>
      <c r="G37" s="289"/>
      <c r="H37" s="289"/>
      <c r="I37" s="281">
        <f t="shared" si="1"/>
        <v>0</v>
      </c>
      <c r="J37" s="281">
        <f t="shared" si="6"/>
        <v>0</v>
      </c>
      <c r="K37" s="282">
        <f t="shared" si="7"/>
        <v>0</v>
      </c>
      <c r="L37" s="340"/>
      <c r="M37" s="341"/>
      <c r="N37" s="341"/>
      <c r="O37" s="341"/>
      <c r="P37" s="342"/>
      <c r="Q37" s="117" t="b">
        <f t="shared" si="8"/>
        <v>0</v>
      </c>
      <c r="R37" s="117"/>
      <c r="S37" s="234">
        <f t="shared" si="2"/>
        <v>0</v>
      </c>
      <c r="T37" s="234">
        <f t="shared" si="3"/>
        <v>0</v>
      </c>
      <c r="U37" s="234">
        <f t="shared" si="3"/>
        <v>0</v>
      </c>
      <c r="V37" s="234">
        <f t="shared" si="3"/>
        <v>0</v>
      </c>
      <c r="W37" s="234">
        <f t="shared" si="4"/>
        <v>0</v>
      </c>
      <c r="X37" s="234">
        <f t="shared" si="4"/>
        <v>0</v>
      </c>
      <c r="Y37" s="234">
        <f t="shared" si="4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Samstag</v>
      </c>
      <c r="B38" s="265">
        <f t="shared" si="9"/>
        <v>46375</v>
      </c>
      <c r="C38" s="283"/>
      <c r="D38" s="279"/>
      <c r="E38" s="280" t="str">
        <f t="shared" si="5"/>
        <v/>
      </c>
      <c r="F38" s="289"/>
      <c r="G38" s="289"/>
      <c r="H38" s="289"/>
      <c r="I38" s="281">
        <f t="shared" si="1"/>
        <v>0</v>
      </c>
      <c r="J38" s="281">
        <f t="shared" si="6"/>
        <v>0</v>
      </c>
      <c r="K38" s="282">
        <f t="shared" si="7"/>
        <v>0</v>
      </c>
      <c r="L38" s="340"/>
      <c r="M38" s="341"/>
      <c r="N38" s="341"/>
      <c r="O38" s="341"/>
      <c r="P38" s="342"/>
      <c r="Q38" s="117" t="b">
        <f t="shared" si="8"/>
        <v>0</v>
      </c>
      <c r="R38" s="117"/>
      <c r="S38" s="234">
        <f t="shared" si="2"/>
        <v>0</v>
      </c>
      <c r="T38" s="234">
        <f t="shared" si="3"/>
        <v>0</v>
      </c>
      <c r="U38" s="234">
        <f t="shared" si="3"/>
        <v>0</v>
      </c>
      <c r="V38" s="234">
        <f t="shared" si="3"/>
        <v>0</v>
      </c>
      <c r="W38" s="234">
        <f t="shared" si="4"/>
        <v>0</v>
      </c>
      <c r="X38" s="234">
        <f t="shared" si="4"/>
        <v>0</v>
      </c>
      <c r="Y38" s="234">
        <f t="shared" si="4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Sonntag</v>
      </c>
      <c r="B39" s="265">
        <f t="shared" si="9"/>
        <v>46376</v>
      </c>
      <c r="C39" s="283"/>
      <c r="D39" s="279"/>
      <c r="E39" s="280" t="str">
        <f t="shared" si="5"/>
        <v/>
      </c>
      <c r="F39" s="289"/>
      <c r="G39" s="289"/>
      <c r="H39" s="289"/>
      <c r="I39" s="281">
        <f t="shared" si="1"/>
        <v>0</v>
      </c>
      <c r="J39" s="281">
        <f t="shared" si="6"/>
        <v>0</v>
      </c>
      <c r="K39" s="282">
        <f t="shared" si="7"/>
        <v>0</v>
      </c>
      <c r="L39" s="340"/>
      <c r="M39" s="341"/>
      <c r="N39" s="341"/>
      <c r="O39" s="341"/>
      <c r="P39" s="342"/>
      <c r="Q39" s="117" t="b">
        <f t="shared" si="8"/>
        <v>0</v>
      </c>
      <c r="R39" s="117"/>
      <c r="S39" s="234">
        <f t="shared" si="2"/>
        <v>0</v>
      </c>
      <c r="T39" s="234">
        <f t="shared" si="3"/>
        <v>0</v>
      </c>
      <c r="U39" s="234">
        <f t="shared" si="3"/>
        <v>0</v>
      </c>
      <c r="V39" s="234">
        <f t="shared" si="3"/>
        <v>0</v>
      </c>
      <c r="W39" s="234">
        <f t="shared" si="4"/>
        <v>0</v>
      </c>
      <c r="X39" s="234">
        <f t="shared" si="4"/>
        <v>0</v>
      </c>
      <c r="Y39" s="234">
        <f t="shared" si="4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Montag</v>
      </c>
      <c r="B40" s="265">
        <f t="shared" si="9"/>
        <v>46377</v>
      </c>
      <c r="C40" s="283"/>
      <c r="D40" s="279"/>
      <c r="E40" s="280">
        <f t="shared" si="5"/>
        <v>0</v>
      </c>
      <c r="F40" s="289"/>
      <c r="G40" s="289"/>
      <c r="H40" s="289"/>
      <c r="I40" s="281">
        <f t="shared" si="1"/>
        <v>0</v>
      </c>
      <c r="J40" s="281">
        <f t="shared" si="6"/>
        <v>0</v>
      </c>
      <c r="K40" s="282">
        <f t="shared" si="7"/>
        <v>0</v>
      </c>
      <c r="L40" s="340"/>
      <c r="M40" s="341"/>
      <c r="N40" s="341"/>
      <c r="O40" s="341"/>
      <c r="P40" s="342"/>
      <c r="Q40" s="117" t="b">
        <f t="shared" si="8"/>
        <v>0</v>
      </c>
      <c r="R40" s="117"/>
      <c r="S40" s="234">
        <f t="shared" si="2"/>
        <v>0</v>
      </c>
      <c r="T40" s="234">
        <f t="shared" si="3"/>
        <v>0</v>
      </c>
      <c r="U40" s="234">
        <f t="shared" si="3"/>
        <v>0</v>
      </c>
      <c r="V40" s="234">
        <f t="shared" si="3"/>
        <v>0</v>
      </c>
      <c r="W40" s="234">
        <f t="shared" si="4"/>
        <v>0</v>
      </c>
      <c r="X40" s="234">
        <f t="shared" si="4"/>
        <v>0</v>
      </c>
      <c r="Y40" s="234">
        <f t="shared" si="4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Dienstag</v>
      </c>
      <c r="B41" s="265">
        <f t="shared" si="9"/>
        <v>46378</v>
      </c>
      <c r="C41" s="283"/>
      <c r="D41" s="279"/>
      <c r="E41" s="280">
        <f t="shared" si="5"/>
        <v>0</v>
      </c>
      <c r="F41" s="289"/>
      <c r="G41" s="289"/>
      <c r="H41" s="289"/>
      <c r="I41" s="281">
        <f t="shared" si="1"/>
        <v>0</v>
      </c>
      <c r="J41" s="281">
        <f t="shared" si="6"/>
        <v>0</v>
      </c>
      <c r="K41" s="282">
        <f t="shared" si="7"/>
        <v>0</v>
      </c>
      <c r="L41" s="340"/>
      <c r="M41" s="341"/>
      <c r="N41" s="341"/>
      <c r="O41" s="341"/>
      <c r="P41" s="342"/>
      <c r="Q41" s="117" t="b">
        <f t="shared" si="8"/>
        <v>0</v>
      </c>
      <c r="R41" s="117"/>
      <c r="S41" s="234">
        <f t="shared" si="2"/>
        <v>0</v>
      </c>
      <c r="T41" s="234">
        <f t="shared" si="3"/>
        <v>0</v>
      </c>
      <c r="U41" s="234">
        <f t="shared" si="3"/>
        <v>0</v>
      </c>
      <c r="V41" s="234">
        <f t="shared" si="3"/>
        <v>0</v>
      </c>
      <c r="W41" s="234">
        <f t="shared" si="4"/>
        <v>0</v>
      </c>
      <c r="X41" s="234">
        <f t="shared" si="4"/>
        <v>0</v>
      </c>
      <c r="Y41" s="234">
        <f t="shared" si="4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Mittwoch</v>
      </c>
      <c r="B42" s="265">
        <f t="shared" si="9"/>
        <v>46379</v>
      </c>
      <c r="C42" s="283"/>
      <c r="D42" s="279"/>
      <c r="E42" s="280">
        <f t="shared" si="5"/>
        <v>0</v>
      </c>
      <c r="F42" s="289"/>
      <c r="G42" s="289"/>
      <c r="H42" s="289"/>
      <c r="I42" s="281">
        <f t="shared" si="1"/>
        <v>0</v>
      </c>
      <c r="J42" s="281">
        <f t="shared" si="6"/>
        <v>0</v>
      </c>
      <c r="K42" s="282">
        <f t="shared" si="7"/>
        <v>0</v>
      </c>
      <c r="L42" s="340"/>
      <c r="M42" s="341"/>
      <c r="N42" s="341"/>
      <c r="O42" s="341"/>
      <c r="P42" s="342"/>
      <c r="Q42" s="117" t="b">
        <f t="shared" si="8"/>
        <v>0</v>
      </c>
      <c r="R42" s="117"/>
      <c r="S42" s="234">
        <f t="shared" si="2"/>
        <v>0</v>
      </c>
      <c r="T42" s="234">
        <f t="shared" si="3"/>
        <v>0</v>
      </c>
      <c r="U42" s="234">
        <f t="shared" si="3"/>
        <v>0</v>
      </c>
      <c r="V42" s="234">
        <f t="shared" si="3"/>
        <v>0</v>
      </c>
      <c r="W42" s="234">
        <f t="shared" si="4"/>
        <v>0</v>
      </c>
      <c r="X42" s="234">
        <f t="shared" si="4"/>
        <v>0</v>
      </c>
      <c r="Y42" s="234">
        <f t="shared" si="4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Donnerstag</v>
      </c>
      <c r="B43" s="265">
        <f t="shared" si="9"/>
        <v>46380</v>
      </c>
      <c r="C43" s="283" t="s">
        <v>21</v>
      </c>
      <c r="D43" s="279"/>
      <c r="E43" s="280">
        <f t="shared" si="5"/>
        <v>0</v>
      </c>
      <c r="F43" s="289"/>
      <c r="G43" s="289"/>
      <c r="H43" s="289"/>
      <c r="I43" s="281">
        <f t="shared" si="1"/>
        <v>0</v>
      </c>
      <c r="J43" s="281">
        <f t="shared" si="6"/>
        <v>0</v>
      </c>
      <c r="K43" s="282">
        <f t="shared" si="7"/>
        <v>0</v>
      </c>
      <c r="L43" s="340" t="s">
        <v>100</v>
      </c>
      <c r="M43" s="341"/>
      <c r="N43" s="341"/>
      <c r="O43" s="341"/>
      <c r="P43" s="342"/>
      <c r="Q43" s="117" t="b">
        <f t="shared" si="8"/>
        <v>0</v>
      </c>
      <c r="R43" s="117"/>
      <c r="S43" s="234">
        <f t="shared" si="2"/>
        <v>0</v>
      </c>
      <c r="T43" s="234">
        <f t="shared" si="3"/>
        <v>0</v>
      </c>
      <c r="U43" s="234">
        <f t="shared" si="3"/>
        <v>0</v>
      </c>
      <c r="V43" s="234">
        <f t="shared" si="3"/>
        <v>0</v>
      </c>
      <c r="W43" s="234">
        <f t="shared" si="4"/>
        <v>0</v>
      </c>
      <c r="X43" s="234">
        <f t="shared" si="4"/>
        <v>0</v>
      </c>
      <c r="Y43" s="234">
        <f t="shared" si="4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Freitag</v>
      </c>
      <c r="B44" s="265">
        <f t="shared" si="9"/>
        <v>46381</v>
      </c>
      <c r="C44" s="283" t="s">
        <v>21</v>
      </c>
      <c r="D44" s="279"/>
      <c r="E44" s="280">
        <f t="shared" si="5"/>
        <v>0</v>
      </c>
      <c r="F44" s="289"/>
      <c r="G44" s="289"/>
      <c r="H44" s="289"/>
      <c r="I44" s="281">
        <f t="shared" si="1"/>
        <v>0</v>
      </c>
      <c r="J44" s="281">
        <f t="shared" si="6"/>
        <v>0</v>
      </c>
      <c r="K44" s="282">
        <f t="shared" si="7"/>
        <v>0</v>
      </c>
      <c r="L44" s="340" t="s">
        <v>94</v>
      </c>
      <c r="M44" s="341"/>
      <c r="N44" s="341"/>
      <c r="O44" s="341"/>
      <c r="P44" s="342"/>
      <c r="Q44" s="117" t="b">
        <f t="shared" si="8"/>
        <v>0</v>
      </c>
      <c r="R44" s="117"/>
      <c r="S44" s="234">
        <f t="shared" si="2"/>
        <v>0</v>
      </c>
      <c r="T44" s="234">
        <f t="shared" si="3"/>
        <v>0</v>
      </c>
      <c r="U44" s="234">
        <f t="shared" si="3"/>
        <v>0</v>
      </c>
      <c r="V44" s="234">
        <f t="shared" si="3"/>
        <v>0</v>
      </c>
      <c r="W44" s="234">
        <f t="shared" si="4"/>
        <v>0</v>
      </c>
      <c r="X44" s="234">
        <f t="shared" si="4"/>
        <v>0</v>
      </c>
      <c r="Y44" s="234">
        <f t="shared" si="4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Samstag</v>
      </c>
      <c r="B45" s="265">
        <f t="shared" si="9"/>
        <v>46382</v>
      </c>
      <c r="C45" s="283"/>
      <c r="D45" s="279"/>
      <c r="E45" s="280" t="str">
        <f t="shared" si="5"/>
        <v/>
      </c>
      <c r="F45" s="289"/>
      <c r="G45" s="289"/>
      <c r="H45" s="289"/>
      <c r="I45" s="281">
        <f t="shared" si="1"/>
        <v>0</v>
      </c>
      <c r="J45" s="281">
        <f t="shared" si="6"/>
        <v>0</v>
      </c>
      <c r="K45" s="282">
        <f t="shared" si="7"/>
        <v>0</v>
      </c>
      <c r="L45" s="340" t="s">
        <v>99</v>
      </c>
      <c r="M45" s="341"/>
      <c r="N45" s="341"/>
      <c r="O45" s="341"/>
      <c r="P45" s="342"/>
      <c r="Q45" s="117" t="b">
        <f t="shared" si="8"/>
        <v>0</v>
      </c>
      <c r="R45" s="117"/>
      <c r="S45" s="234">
        <f t="shared" si="2"/>
        <v>0</v>
      </c>
      <c r="T45" s="234">
        <f t="shared" si="3"/>
        <v>0</v>
      </c>
      <c r="U45" s="234">
        <f t="shared" si="3"/>
        <v>0</v>
      </c>
      <c r="V45" s="234">
        <f t="shared" si="3"/>
        <v>0</v>
      </c>
      <c r="W45" s="234">
        <f t="shared" si="4"/>
        <v>0</v>
      </c>
      <c r="X45" s="234">
        <f t="shared" si="4"/>
        <v>0</v>
      </c>
      <c r="Y45" s="234">
        <f t="shared" si="4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Sonntag</v>
      </c>
      <c r="B46" s="265">
        <f t="shared" si="9"/>
        <v>46383</v>
      </c>
      <c r="C46" s="283"/>
      <c r="D46" s="279"/>
      <c r="E46" s="280" t="str">
        <f t="shared" si="5"/>
        <v/>
      </c>
      <c r="F46" s="289"/>
      <c r="G46" s="289"/>
      <c r="H46" s="289"/>
      <c r="I46" s="281">
        <f t="shared" si="1"/>
        <v>0</v>
      </c>
      <c r="J46" s="281">
        <f t="shared" si="6"/>
        <v>0</v>
      </c>
      <c r="K46" s="282">
        <f t="shared" si="7"/>
        <v>0</v>
      </c>
      <c r="L46" s="340"/>
      <c r="M46" s="341"/>
      <c r="N46" s="341"/>
      <c r="O46" s="341"/>
      <c r="P46" s="342"/>
      <c r="Q46" s="117" t="b">
        <f t="shared" si="8"/>
        <v>0</v>
      </c>
      <c r="R46" s="117"/>
      <c r="S46" s="234">
        <f t="shared" si="2"/>
        <v>0</v>
      </c>
      <c r="T46" s="234">
        <f t="shared" si="3"/>
        <v>0</v>
      </c>
      <c r="U46" s="234">
        <f t="shared" si="3"/>
        <v>0</v>
      </c>
      <c r="V46" s="234">
        <f t="shared" si="3"/>
        <v>0</v>
      </c>
      <c r="W46" s="234">
        <f t="shared" si="4"/>
        <v>0</v>
      </c>
      <c r="X46" s="234">
        <f t="shared" si="4"/>
        <v>0</v>
      </c>
      <c r="Y46" s="234">
        <f t="shared" si="4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Montag</v>
      </c>
      <c r="B47" s="265">
        <f t="shared" si="9"/>
        <v>46384</v>
      </c>
      <c r="C47" s="283"/>
      <c r="D47" s="279"/>
      <c r="E47" s="280">
        <f t="shared" si="5"/>
        <v>0</v>
      </c>
      <c r="F47" s="289"/>
      <c r="G47" s="289"/>
      <c r="H47" s="289"/>
      <c r="I47" s="281">
        <f t="shared" si="1"/>
        <v>0</v>
      </c>
      <c r="J47" s="281">
        <f t="shared" si="6"/>
        <v>0</v>
      </c>
      <c r="K47" s="282">
        <f t="shared" si="7"/>
        <v>0</v>
      </c>
      <c r="L47" s="340"/>
      <c r="M47" s="341"/>
      <c r="N47" s="341"/>
      <c r="O47" s="341"/>
      <c r="P47" s="342"/>
      <c r="Q47" s="117" t="b">
        <f t="shared" si="8"/>
        <v>0</v>
      </c>
      <c r="R47" s="117"/>
      <c r="S47" s="234">
        <f t="shared" si="2"/>
        <v>0</v>
      </c>
      <c r="T47" s="234">
        <f t="shared" si="3"/>
        <v>0</v>
      </c>
      <c r="U47" s="234">
        <f t="shared" si="3"/>
        <v>0</v>
      </c>
      <c r="V47" s="234">
        <f t="shared" si="3"/>
        <v>0</v>
      </c>
      <c r="W47" s="234">
        <f t="shared" si="4"/>
        <v>0</v>
      </c>
      <c r="X47" s="234">
        <f t="shared" si="4"/>
        <v>0</v>
      </c>
      <c r="Y47" s="234">
        <f t="shared" si="4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Dienstag</v>
      </c>
      <c r="B48" s="265">
        <f t="shared" si="9"/>
        <v>46385</v>
      </c>
      <c r="C48" s="283"/>
      <c r="D48" s="279"/>
      <c r="E48" s="280">
        <f t="shared" si="5"/>
        <v>0</v>
      </c>
      <c r="F48" s="289"/>
      <c r="G48" s="289"/>
      <c r="H48" s="289"/>
      <c r="I48" s="281">
        <f t="shared" si="1"/>
        <v>0</v>
      </c>
      <c r="J48" s="281">
        <f t="shared" si="6"/>
        <v>0</v>
      </c>
      <c r="K48" s="282">
        <f t="shared" si="7"/>
        <v>0</v>
      </c>
      <c r="L48" s="340"/>
      <c r="M48" s="341"/>
      <c r="N48" s="341"/>
      <c r="O48" s="341"/>
      <c r="P48" s="342"/>
      <c r="Q48" s="117" t="b">
        <f t="shared" si="8"/>
        <v>0</v>
      </c>
      <c r="R48" s="117"/>
      <c r="S48" s="234">
        <f t="shared" si="2"/>
        <v>0</v>
      </c>
      <c r="T48" s="234">
        <f t="shared" si="3"/>
        <v>0</v>
      </c>
      <c r="U48" s="234">
        <f t="shared" si="3"/>
        <v>0</v>
      </c>
      <c r="V48" s="234">
        <f t="shared" si="3"/>
        <v>0</v>
      </c>
      <c r="W48" s="234">
        <f t="shared" si="4"/>
        <v>0</v>
      </c>
      <c r="X48" s="234">
        <f t="shared" si="4"/>
        <v>0</v>
      </c>
      <c r="Y48" s="234">
        <f t="shared" si="4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Mittwoch</v>
      </c>
      <c r="B49" s="265">
        <f t="shared" si="9"/>
        <v>46386</v>
      </c>
      <c r="C49" s="283"/>
      <c r="D49" s="279"/>
      <c r="E49" s="280">
        <f t="shared" si="5"/>
        <v>0</v>
      </c>
      <c r="F49" s="289"/>
      <c r="G49" s="289"/>
      <c r="H49" s="289"/>
      <c r="I49" s="281">
        <f t="shared" si="1"/>
        <v>0</v>
      </c>
      <c r="J49" s="281">
        <f t="shared" si="6"/>
        <v>0</v>
      </c>
      <c r="K49" s="282">
        <f t="shared" si="7"/>
        <v>0</v>
      </c>
      <c r="L49" s="340"/>
      <c r="M49" s="341"/>
      <c r="N49" s="341"/>
      <c r="O49" s="341"/>
      <c r="P49" s="342"/>
      <c r="Q49" s="117" t="b">
        <f t="shared" si="8"/>
        <v>0</v>
      </c>
      <c r="R49" s="117"/>
      <c r="S49" s="234">
        <f t="shared" si="2"/>
        <v>0</v>
      </c>
      <c r="T49" s="234">
        <f t="shared" si="3"/>
        <v>0</v>
      </c>
      <c r="U49" s="234">
        <f t="shared" si="3"/>
        <v>0</v>
      </c>
      <c r="V49" s="234">
        <f t="shared" si="3"/>
        <v>0</v>
      </c>
      <c r="W49" s="234">
        <f t="shared" si="4"/>
        <v>0</v>
      </c>
      <c r="X49" s="234">
        <f t="shared" si="4"/>
        <v>0</v>
      </c>
      <c r="Y49" s="234">
        <f t="shared" si="4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Donnerstag</v>
      </c>
      <c r="B50" s="265">
        <f t="shared" si="9"/>
        <v>46387</v>
      </c>
      <c r="C50" s="285" t="s">
        <v>21</v>
      </c>
      <c r="D50" s="279"/>
      <c r="E50" s="280">
        <f t="shared" si="5"/>
        <v>0</v>
      </c>
      <c r="F50" s="290"/>
      <c r="G50" s="289"/>
      <c r="H50" s="290"/>
      <c r="I50" s="281">
        <f t="shared" si="1"/>
        <v>0</v>
      </c>
      <c r="J50" s="287">
        <f t="shared" si="6"/>
        <v>0</v>
      </c>
      <c r="K50" s="288">
        <f t="shared" si="7"/>
        <v>0</v>
      </c>
      <c r="L50" s="343" t="s">
        <v>101</v>
      </c>
      <c r="M50" s="344"/>
      <c r="N50" s="344"/>
      <c r="O50" s="344"/>
      <c r="P50" s="345"/>
      <c r="Q50" s="117" t="b">
        <f t="shared" si="8"/>
        <v>0</v>
      </c>
      <c r="R50" s="117"/>
      <c r="S50" s="237">
        <f t="shared" si="2"/>
        <v>0</v>
      </c>
      <c r="T50" s="237">
        <f t="shared" si="3"/>
        <v>0</v>
      </c>
      <c r="U50" s="237">
        <f t="shared" si="3"/>
        <v>0</v>
      </c>
      <c r="V50" s="237">
        <f t="shared" si="3"/>
        <v>0</v>
      </c>
      <c r="W50" s="237">
        <f t="shared" si="4"/>
        <v>0</v>
      </c>
      <c r="X50" s="237">
        <f t="shared" si="4"/>
        <v>0</v>
      </c>
      <c r="Y50" s="237">
        <f t="shared" si="4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8" t="s">
        <v>48</v>
      </c>
      <c r="C51" s="299"/>
      <c r="D51" s="300"/>
      <c r="E51" s="300" t="s">
        <v>24</v>
      </c>
      <c r="F51" s="301"/>
      <c r="G51" s="301"/>
      <c r="H51" s="301"/>
      <c r="I51" s="300" t="s">
        <v>34</v>
      </c>
      <c r="J51" s="300" t="s">
        <v>50</v>
      </c>
      <c r="K51" s="300" t="s">
        <v>49</v>
      </c>
      <c r="L51" s="291"/>
      <c r="M51" s="291"/>
      <c r="N51" s="291"/>
      <c r="O51" s="291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2">
        <f>SUM(E20:E50)</f>
        <v>0</v>
      </c>
      <c r="F52" s="293"/>
      <c r="G52" s="294"/>
      <c r="H52" s="295"/>
      <c r="I52" s="292">
        <f>SUM(I20:I50)</f>
        <v>0</v>
      </c>
      <c r="J52" s="292">
        <f>SUM(J20:J50)</f>
        <v>0</v>
      </c>
      <c r="K52" s="296">
        <f>K50</f>
        <v>0</v>
      </c>
      <c r="L52" s="297"/>
      <c r="M52" s="297"/>
      <c r="N52" s="297"/>
      <c r="O52" s="297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76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70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72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75</v>
      </c>
      <c r="I56" s="246"/>
      <c r="J56" s="150"/>
      <c r="K56" s="346"/>
      <c r="L56" s="346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71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47" t="s">
        <v>6</v>
      </c>
      <c r="D58" s="347"/>
      <c r="E58" s="347"/>
      <c r="F58" s="347"/>
      <c r="G58" s="347"/>
      <c r="H58" s="233" t="s">
        <v>73</v>
      </c>
      <c r="I58" s="252"/>
      <c r="J58" s="150"/>
      <c r="K58" s="256" t="s">
        <v>5</v>
      </c>
      <c r="L58" s="348" t="s">
        <v>20</v>
      </c>
      <c r="M58" s="348"/>
      <c r="N58" s="348"/>
      <c r="O58" s="348"/>
      <c r="P58" s="348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74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77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a8lY+sskPy/rAAJfkaoM/DLj8C5wvfYihgnwaaIALPhrYhQfRK5KrZWkH4VGdo5q+hazBkXENANZ35qaOi0RcQ==" saltValue="YYbM6DLC+wcZZ1JR6uNfTw==" spinCount="100000" sheet="1" objects="1" scenarios="1" selectLockedCells="1"/>
  <mergeCells count="46"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  <mergeCell ref="L39:P39"/>
    <mergeCell ref="L40:P40"/>
    <mergeCell ref="L41:P41"/>
    <mergeCell ref="L42:P42"/>
    <mergeCell ref="L43:P43"/>
    <mergeCell ref="L34:P34"/>
    <mergeCell ref="L35:P35"/>
    <mergeCell ref="L36:P36"/>
    <mergeCell ref="L37:P37"/>
    <mergeCell ref="L38:P38"/>
    <mergeCell ref="L29:P29"/>
    <mergeCell ref="L30:P30"/>
    <mergeCell ref="L31:P31"/>
    <mergeCell ref="L32:P32"/>
    <mergeCell ref="L33:P33"/>
    <mergeCell ref="L24:P24"/>
    <mergeCell ref="L25:P25"/>
    <mergeCell ref="L26:P26"/>
    <mergeCell ref="L27:P27"/>
    <mergeCell ref="L28:P28"/>
    <mergeCell ref="L19:P19"/>
    <mergeCell ref="L20:P20"/>
    <mergeCell ref="L21:P21"/>
    <mergeCell ref="L22:P22"/>
    <mergeCell ref="L23:P23"/>
    <mergeCell ref="E15:F15"/>
    <mergeCell ref="C18:E18"/>
    <mergeCell ref="F18:H18"/>
    <mergeCell ref="I18:K18"/>
    <mergeCell ref="L18:P18"/>
    <mergeCell ref="B2:H2"/>
    <mergeCell ref="I2:J2"/>
    <mergeCell ref="E5:H5"/>
    <mergeCell ref="M5:O5"/>
    <mergeCell ref="E7:H7"/>
    <mergeCell ref="M7:O7"/>
  </mergeCells>
  <phoneticPr fontId="43" type="noConversion"/>
  <conditionalFormatting sqref="B20:B50">
    <cfRule type="expression" dxfId="67" priority="17" stopIfTrue="1">
      <formula>$Q20=TRUE()</formula>
    </cfRule>
  </conditionalFormatting>
  <conditionalFormatting sqref="B20:C50">
    <cfRule type="expression" dxfId="66" priority="16" stopIfTrue="1">
      <formula>OR(($A20="Samstag"),($A20="Sonntag"))</formula>
    </cfRule>
  </conditionalFormatting>
  <conditionalFormatting sqref="C20:C50">
    <cfRule type="expression" dxfId="65" priority="11" stopIfTrue="1">
      <formula>AND(OR(C20="F",C20="K",C20="U"),OR(F20&lt;&gt;0,G20&lt;&gt;0,H20&gt;0))</formula>
    </cfRule>
  </conditionalFormatting>
  <conditionalFormatting sqref="C51:O51">
    <cfRule type="expression" dxfId="64" priority="138" stopIfTrue="1">
      <formula>OR(($A51="Samstag"),($A51="Sonntag"))</formula>
    </cfRule>
  </conditionalFormatting>
  <conditionalFormatting sqref="D20:D50">
    <cfRule type="expression" dxfId="63" priority="1" stopIfTrue="1">
      <formula>AND(C20="SU",ISBLANK(D20))</formula>
    </cfRule>
    <cfRule type="expression" dxfId="62" priority="2" stopIfTrue="1">
      <formula>OR(($A20="Samstag"),($A20="Sonntag"))</formula>
    </cfRule>
  </conditionalFormatting>
  <conditionalFormatting sqref="E20:H50">
    <cfRule type="expression" dxfId="61" priority="9" stopIfTrue="1">
      <formula>OR(($A20="Samstag"),($A20="Sonntag"))</formula>
    </cfRule>
  </conditionalFormatting>
  <conditionalFormatting sqref="G20:G50">
    <cfRule type="expression" dxfId="60" priority="8">
      <formula>OR(AND(U20&lt;0.5,V20-T20&gt;6),AND(U20&lt;0.75,V20-T20&gt;9))</formula>
    </cfRule>
  </conditionalFormatting>
  <conditionalFormatting sqref="I20:I50">
    <cfRule type="cellIs" dxfId="59" priority="5" operator="greaterThan">
      <formula>10</formula>
    </cfRule>
  </conditionalFormatting>
  <conditionalFormatting sqref="I20:O50">
    <cfRule type="expression" dxfId="58" priority="6" stopIfTrue="1">
      <formula>OR(($A20="Samstag"),($A20="Sonntag"))</formula>
    </cfRule>
  </conditionalFormatting>
  <conditionalFormatting sqref="N11 N15">
    <cfRule type="cellIs" dxfId="57" priority="18" stopIfTrue="1" operator="equal">
      <formula>0</formula>
    </cfRule>
  </conditionalFormatting>
  <conditionalFormatting sqref="N11">
    <cfRule type="cellIs" dxfId="56" priority="140" stopIfTrue="1" operator="equal">
      <formula>$F$10</formula>
    </cfRule>
    <cfRule type="cellIs" dxfId="55" priority="141" stopIfTrue="1" operator="notEqual">
      <formula>$F$10</formula>
    </cfRule>
  </conditionalFormatting>
  <conditionalFormatting sqref="N15">
    <cfRule type="cellIs" dxfId="54" priority="19" stopIfTrue="1" operator="notEqual">
      <formula>$F$14</formula>
    </cfRule>
    <cfRule type="cellIs" dxfId="53" priority="139" stopIfTrue="1" operator="equal">
      <formula>$F$14</formula>
    </cfRule>
  </conditionalFormatting>
  <dataValidations count="7">
    <dataValidation type="decimal" allowBlank="1" showInputMessage="1" showErrorMessage="1" errorTitle="Eingabefehler" error="Bitte geben Sie eine positive Dezimalzahl ein." sqref="D20:D50" xr:uid="{00000000-0002-0000-0300-000000000000}">
      <formula1>0</formula1>
      <formula2>20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300-000001000000}">
      <formula1>0</formula1>
      <formula2>23.59</formula2>
    </dataValidation>
    <dataValidation type="decimal" allowBlank="1" showInputMessage="1" showErrorMessage="1" sqref="I10:M10 I14:M14" xr:uid="{00000000-0002-0000-0300-000002000000}">
      <formula1>$AA$33</formula1>
      <formula2>$AA$34</formula2>
    </dataValidation>
    <dataValidation showInputMessage="1" showErrorMessage="1" sqref="G8:I8" xr:uid="{00000000-0002-0000-0300-000003000000}"/>
    <dataValidation type="decimal" allowBlank="1" showInputMessage="1" showErrorMessage="1" errorTitle="Eingabefehler" error="Bitte geben Sie eine Dezimalzahl ein." sqref="M7" xr:uid="{00000000-0002-0000-0300-000004000000}">
      <formula1>-1000</formula1>
      <formula2>1000</formula2>
    </dataValidation>
    <dataValidation type="list" allowBlank="1" showInputMessage="1" showErrorMessage="1" sqref="E15:F15" xr:uid="{00000000-0002-0000-0300-000005000000}">
      <formula1>$B$20:$B$50</formula1>
    </dataValidation>
    <dataValidation type="list" allowBlank="1" showInputMessage="1" showErrorMessage="1" sqref="C20:C50" xr:uid="{00000000-0002-0000-03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IR78"/>
  <sheetViews>
    <sheetView showGridLines="0" showRowColHeaders="0" topLeftCell="A22" zoomScale="110" zoomScaleNormal="110" zoomScaleSheetLayoutView="55" zoomScalePageLayoutView="110" workbookViewId="0">
      <selection activeCell="L20" sqref="L20:P2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16" t="s">
        <v>22</v>
      </c>
      <c r="C2" s="316"/>
      <c r="D2" s="316"/>
      <c r="E2" s="316"/>
      <c r="F2" s="316"/>
      <c r="G2" s="316"/>
      <c r="H2" s="316"/>
      <c r="I2" s="316" t="s">
        <v>23</v>
      </c>
      <c r="J2" s="316"/>
      <c r="K2" s="156">
        <f>Dezember!K2+1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17" t="str">
        <f>Dezember!E5</f>
        <v>Musterhiwi, Paula</v>
      </c>
      <c r="F5" s="318"/>
      <c r="G5" s="318"/>
      <c r="H5" s="319"/>
      <c r="J5" s="263" t="s">
        <v>4</v>
      </c>
      <c r="M5" s="317" t="str">
        <f>Dezember!M5</f>
        <v>Fakultät für Mathematik (2026/2027)</v>
      </c>
      <c r="N5" s="318"/>
      <c r="O5" s="31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17" t="str">
        <f>Dezember!E7</f>
        <v>SHK / WHF</v>
      </c>
      <c r="F7" s="318"/>
      <c r="G7" s="318"/>
      <c r="H7" s="319"/>
      <c r="J7" s="263" t="s">
        <v>41</v>
      </c>
      <c r="M7" s="320">
        <f>Dezember!K52</f>
        <v>0</v>
      </c>
      <c r="N7" s="321"/>
      <c r="O7" s="32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5" t="s">
        <v>60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3" t="s">
        <v>54</v>
      </c>
      <c r="D10" s="183"/>
      <c r="E10" s="184"/>
      <c r="F10" s="308">
        <f>Dezember!F10</f>
        <v>0</v>
      </c>
      <c r="H10" s="185" t="s">
        <v>61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63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62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79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4" t="s">
        <v>81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2" t="s">
        <v>80</v>
      </c>
      <c r="D14" s="205"/>
      <c r="E14" s="205"/>
      <c r="F14" s="309"/>
      <c r="G14" s="206"/>
      <c r="H14" s="207" t="s">
        <v>61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63</v>
      </c>
      <c r="O14" s="182"/>
      <c r="P14" s="172"/>
    </row>
    <row r="15" spans="2:21" ht="22.5" customHeight="1" thickTop="1" thickBot="1">
      <c r="B15" s="163"/>
      <c r="C15" s="259" t="s">
        <v>78</v>
      </c>
      <c r="D15" s="212"/>
      <c r="E15" s="323"/>
      <c r="F15" s="324"/>
      <c r="G15" s="307" t="b">
        <f>IF($E$15&lt;&gt;0,TRUE(),FALSE())</f>
        <v>0</v>
      </c>
      <c r="H15" s="213" t="s">
        <v>62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5" t="s">
        <v>51</v>
      </c>
      <c r="D18" s="326"/>
      <c r="E18" s="327"/>
      <c r="F18" s="328" t="s">
        <v>83</v>
      </c>
      <c r="G18" s="329"/>
      <c r="H18" s="330"/>
      <c r="I18" s="328" t="s">
        <v>47</v>
      </c>
      <c r="J18" s="329"/>
      <c r="K18" s="330"/>
      <c r="L18" s="331"/>
      <c r="M18" s="332"/>
      <c r="N18" s="332"/>
      <c r="O18" s="332"/>
      <c r="P18" s="333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46388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34" t="s">
        <v>19</v>
      </c>
      <c r="M19" s="335"/>
      <c r="N19" s="335"/>
      <c r="O19" s="335"/>
      <c r="P19" s="336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Freitag</v>
      </c>
      <c r="B20" s="264">
        <f>($A$19+ROW(B1)-1)*(MONTH($A$19+1)=MONTH($A$19))</f>
        <v>46388</v>
      </c>
      <c r="C20" s="278" t="s">
        <v>21</v>
      </c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9"/>
      <c r="G20" s="289"/>
      <c r="H20" s="289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37" t="s">
        <v>95</v>
      </c>
      <c r="M20" s="338"/>
      <c r="N20" s="338"/>
      <c r="O20" s="338"/>
      <c r="P20" s="339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Samstag</v>
      </c>
      <c r="B21" s="265">
        <f>($A$19+ROW(B2)-1)*(MONTH(B20+1)=MONTH($A$19))</f>
        <v>46389</v>
      </c>
      <c r="C21" s="283"/>
      <c r="D21" s="279"/>
      <c r="E21" s="280" t="str">
        <f t="shared" si="1"/>
        <v/>
      </c>
      <c r="F21" s="289"/>
      <c r="G21" s="289"/>
      <c r="H21" s="289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40"/>
      <c r="M21" s="341"/>
      <c r="N21" s="341"/>
      <c r="O21" s="341"/>
      <c r="P21" s="342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Sonntag</v>
      </c>
      <c r="B22" s="265">
        <f t="shared" ref="B22:B50" si="9">($A$19+ROW(B3)-1)*(MONTH(B21+1)=MONTH($A$19))</f>
        <v>46390</v>
      </c>
      <c r="C22" s="283"/>
      <c r="D22" s="279"/>
      <c r="E22" s="280" t="str">
        <f t="shared" si="1"/>
        <v/>
      </c>
      <c r="F22" s="289"/>
      <c r="G22" s="289"/>
      <c r="H22" s="289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40"/>
      <c r="M22" s="341"/>
      <c r="N22" s="341"/>
      <c r="O22" s="341"/>
      <c r="P22" s="342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Montag</v>
      </c>
      <c r="B23" s="265">
        <f t="shared" si="9"/>
        <v>46391</v>
      </c>
      <c r="C23" s="283"/>
      <c r="D23" s="279"/>
      <c r="E23" s="280">
        <f t="shared" si="1"/>
        <v>0</v>
      </c>
      <c r="F23" s="289"/>
      <c r="G23" s="289"/>
      <c r="H23" s="289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40"/>
      <c r="M23" s="341"/>
      <c r="N23" s="341"/>
      <c r="O23" s="341"/>
      <c r="P23" s="342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Dienstag</v>
      </c>
      <c r="B24" s="265">
        <f t="shared" si="9"/>
        <v>46392</v>
      </c>
      <c r="C24" s="283"/>
      <c r="D24" s="279"/>
      <c r="E24" s="280">
        <f t="shared" si="1"/>
        <v>0</v>
      </c>
      <c r="F24" s="289"/>
      <c r="G24" s="289"/>
      <c r="H24" s="289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40"/>
      <c r="M24" s="341"/>
      <c r="N24" s="341"/>
      <c r="O24" s="341"/>
      <c r="P24" s="342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Mittwoch</v>
      </c>
      <c r="B25" s="265">
        <f t="shared" si="9"/>
        <v>46393</v>
      </c>
      <c r="C25" s="283"/>
      <c r="D25" s="279"/>
      <c r="E25" s="280">
        <f t="shared" si="1"/>
        <v>0</v>
      </c>
      <c r="F25" s="289"/>
      <c r="G25" s="289"/>
      <c r="H25" s="289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40"/>
      <c r="M25" s="341"/>
      <c r="N25" s="341"/>
      <c r="O25" s="341"/>
      <c r="P25" s="342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Donnerstag</v>
      </c>
      <c r="B26" s="265">
        <f t="shared" si="9"/>
        <v>46394</v>
      </c>
      <c r="C26" s="283"/>
      <c r="D26" s="279"/>
      <c r="E26" s="280">
        <f t="shared" si="1"/>
        <v>0</v>
      </c>
      <c r="F26" s="289"/>
      <c r="G26" s="289"/>
      <c r="H26" s="289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40"/>
      <c r="M26" s="341"/>
      <c r="N26" s="341"/>
      <c r="O26" s="341"/>
      <c r="P26" s="342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Freitag</v>
      </c>
      <c r="B27" s="265">
        <f t="shared" si="9"/>
        <v>46395</v>
      </c>
      <c r="C27" s="283"/>
      <c r="D27" s="279"/>
      <c r="E27" s="280">
        <f t="shared" si="1"/>
        <v>0</v>
      </c>
      <c r="F27" s="289"/>
      <c r="G27" s="289"/>
      <c r="H27" s="289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40"/>
      <c r="M27" s="341"/>
      <c r="N27" s="341"/>
      <c r="O27" s="341"/>
      <c r="P27" s="342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Samstag</v>
      </c>
      <c r="B28" s="265">
        <f t="shared" si="9"/>
        <v>46396</v>
      </c>
      <c r="C28" s="283"/>
      <c r="D28" s="279"/>
      <c r="E28" s="280" t="str">
        <f t="shared" si="1"/>
        <v/>
      </c>
      <c r="F28" s="289"/>
      <c r="G28" s="289"/>
      <c r="H28" s="289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40"/>
      <c r="M28" s="341"/>
      <c r="N28" s="341"/>
      <c r="O28" s="341"/>
      <c r="P28" s="342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Sonntag</v>
      </c>
      <c r="B29" s="265">
        <f t="shared" si="9"/>
        <v>46397</v>
      </c>
      <c r="C29" s="283"/>
      <c r="D29" s="279"/>
      <c r="E29" s="280" t="str">
        <f t="shared" si="1"/>
        <v/>
      </c>
      <c r="F29" s="289"/>
      <c r="G29" s="289"/>
      <c r="H29" s="289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40"/>
      <c r="M29" s="341"/>
      <c r="N29" s="341"/>
      <c r="O29" s="341"/>
      <c r="P29" s="342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Montag</v>
      </c>
      <c r="B30" s="265">
        <f t="shared" si="9"/>
        <v>46398</v>
      </c>
      <c r="C30" s="283"/>
      <c r="D30" s="279"/>
      <c r="E30" s="280">
        <f t="shared" si="1"/>
        <v>0</v>
      </c>
      <c r="F30" s="289"/>
      <c r="G30" s="289"/>
      <c r="H30" s="289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40"/>
      <c r="M30" s="341"/>
      <c r="N30" s="341"/>
      <c r="O30" s="341"/>
      <c r="P30" s="342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Dienstag</v>
      </c>
      <c r="B31" s="265">
        <f t="shared" si="9"/>
        <v>46399</v>
      </c>
      <c r="C31" s="283"/>
      <c r="D31" s="279"/>
      <c r="E31" s="280">
        <f t="shared" si="1"/>
        <v>0</v>
      </c>
      <c r="F31" s="289"/>
      <c r="G31" s="289"/>
      <c r="H31" s="289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40"/>
      <c r="M31" s="341"/>
      <c r="N31" s="341"/>
      <c r="O31" s="341"/>
      <c r="P31" s="342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Mittwoch</v>
      </c>
      <c r="B32" s="265">
        <f t="shared" si="9"/>
        <v>46400</v>
      </c>
      <c r="C32" s="283"/>
      <c r="D32" s="279"/>
      <c r="E32" s="280">
        <f t="shared" si="1"/>
        <v>0</v>
      </c>
      <c r="F32" s="289"/>
      <c r="G32" s="289"/>
      <c r="H32" s="289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40"/>
      <c r="M32" s="341"/>
      <c r="N32" s="341"/>
      <c r="O32" s="341"/>
      <c r="P32" s="342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Donnerstag</v>
      </c>
      <c r="B33" s="265">
        <f t="shared" si="9"/>
        <v>46401</v>
      </c>
      <c r="C33" s="283"/>
      <c r="D33" s="279"/>
      <c r="E33" s="280">
        <f t="shared" si="1"/>
        <v>0</v>
      </c>
      <c r="F33" s="289"/>
      <c r="G33" s="289"/>
      <c r="H33" s="289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40"/>
      <c r="M33" s="341"/>
      <c r="N33" s="341"/>
      <c r="O33" s="341"/>
      <c r="P33" s="342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Freitag</v>
      </c>
      <c r="B34" s="265">
        <f t="shared" si="9"/>
        <v>46402</v>
      </c>
      <c r="C34" s="283"/>
      <c r="D34" s="279"/>
      <c r="E34" s="280">
        <f t="shared" si="1"/>
        <v>0</v>
      </c>
      <c r="F34" s="289"/>
      <c r="G34" s="289"/>
      <c r="H34" s="289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40"/>
      <c r="M34" s="341"/>
      <c r="N34" s="341"/>
      <c r="O34" s="341"/>
      <c r="P34" s="342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Samstag</v>
      </c>
      <c r="B35" s="265">
        <f t="shared" si="9"/>
        <v>46403</v>
      </c>
      <c r="C35" s="283"/>
      <c r="D35" s="279"/>
      <c r="E35" s="280" t="str">
        <f t="shared" si="1"/>
        <v/>
      </c>
      <c r="F35" s="289"/>
      <c r="G35" s="289"/>
      <c r="H35" s="289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40"/>
      <c r="M35" s="341"/>
      <c r="N35" s="341"/>
      <c r="O35" s="341"/>
      <c r="P35" s="342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Sonntag</v>
      </c>
      <c r="B36" s="265">
        <f t="shared" si="9"/>
        <v>46404</v>
      </c>
      <c r="C36" s="283"/>
      <c r="D36" s="279"/>
      <c r="E36" s="280" t="str">
        <f t="shared" si="1"/>
        <v/>
      </c>
      <c r="F36" s="289"/>
      <c r="G36" s="289"/>
      <c r="H36" s="289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40"/>
      <c r="M36" s="341"/>
      <c r="N36" s="341"/>
      <c r="O36" s="341"/>
      <c r="P36" s="342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Montag</v>
      </c>
      <c r="B37" s="265">
        <f t="shared" si="9"/>
        <v>46405</v>
      </c>
      <c r="C37" s="283"/>
      <c r="D37" s="279"/>
      <c r="E37" s="280">
        <f t="shared" si="1"/>
        <v>0</v>
      </c>
      <c r="F37" s="289"/>
      <c r="G37" s="289"/>
      <c r="H37" s="289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40"/>
      <c r="M37" s="341"/>
      <c r="N37" s="341"/>
      <c r="O37" s="341"/>
      <c r="P37" s="342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Dienstag</v>
      </c>
      <c r="B38" s="265">
        <f t="shared" si="9"/>
        <v>46406</v>
      </c>
      <c r="C38" s="283"/>
      <c r="D38" s="279"/>
      <c r="E38" s="280">
        <f t="shared" si="1"/>
        <v>0</v>
      </c>
      <c r="F38" s="289"/>
      <c r="G38" s="289"/>
      <c r="H38" s="289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40"/>
      <c r="M38" s="341"/>
      <c r="N38" s="341"/>
      <c r="O38" s="341"/>
      <c r="P38" s="342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Mittwoch</v>
      </c>
      <c r="B39" s="265">
        <f t="shared" si="9"/>
        <v>46407</v>
      </c>
      <c r="C39" s="283"/>
      <c r="D39" s="279"/>
      <c r="E39" s="280">
        <f t="shared" si="1"/>
        <v>0</v>
      </c>
      <c r="F39" s="289"/>
      <c r="G39" s="289"/>
      <c r="H39" s="289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40"/>
      <c r="M39" s="341"/>
      <c r="N39" s="341"/>
      <c r="O39" s="341"/>
      <c r="P39" s="342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Donnerstag</v>
      </c>
      <c r="B40" s="265">
        <f t="shared" si="9"/>
        <v>46408</v>
      </c>
      <c r="C40" s="283"/>
      <c r="D40" s="279"/>
      <c r="E40" s="280">
        <f t="shared" si="1"/>
        <v>0</v>
      </c>
      <c r="F40" s="289"/>
      <c r="G40" s="289"/>
      <c r="H40" s="289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40"/>
      <c r="M40" s="341"/>
      <c r="N40" s="341"/>
      <c r="O40" s="341"/>
      <c r="P40" s="342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Freitag</v>
      </c>
      <c r="B41" s="265">
        <f t="shared" si="9"/>
        <v>46409</v>
      </c>
      <c r="C41" s="283"/>
      <c r="D41" s="279"/>
      <c r="E41" s="280">
        <f t="shared" si="1"/>
        <v>0</v>
      </c>
      <c r="F41" s="289"/>
      <c r="G41" s="289"/>
      <c r="H41" s="289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40"/>
      <c r="M41" s="341"/>
      <c r="N41" s="341"/>
      <c r="O41" s="341"/>
      <c r="P41" s="342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Samstag</v>
      </c>
      <c r="B42" s="265">
        <f t="shared" si="9"/>
        <v>46410</v>
      </c>
      <c r="C42" s="283"/>
      <c r="D42" s="279"/>
      <c r="E42" s="280" t="str">
        <f t="shared" si="1"/>
        <v/>
      </c>
      <c r="F42" s="289"/>
      <c r="G42" s="289"/>
      <c r="H42" s="289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40"/>
      <c r="M42" s="341"/>
      <c r="N42" s="341"/>
      <c r="O42" s="341"/>
      <c r="P42" s="342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Sonntag</v>
      </c>
      <c r="B43" s="265">
        <f t="shared" si="9"/>
        <v>46411</v>
      </c>
      <c r="C43" s="283"/>
      <c r="D43" s="279"/>
      <c r="E43" s="280" t="str">
        <f t="shared" si="1"/>
        <v/>
      </c>
      <c r="F43" s="289"/>
      <c r="G43" s="289"/>
      <c r="H43" s="289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40"/>
      <c r="M43" s="341"/>
      <c r="N43" s="341"/>
      <c r="O43" s="341"/>
      <c r="P43" s="342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Montag</v>
      </c>
      <c r="B44" s="265">
        <f t="shared" si="9"/>
        <v>46412</v>
      </c>
      <c r="C44" s="283"/>
      <c r="D44" s="279"/>
      <c r="E44" s="280">
        <f t="shared" si="1"/>
        <v>0</v>
      </c>
      <c r="F44" s="289"/>
      <c r="G44" s="289"/>
      <c r="H44" s="289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40"/>
      <c r="M44" s="341"/>
      <c r="N44" s="341"/>
      <c r="O44" s="341"/>
      <c r="P44" s="342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Dienstag</v>
      </c>
      <c r="B45" s="265">
        <f t="shared" si="9"/>
        <v>46413</v>
      </c>
      <c r="C45" s="283"/>
      <c r="D45" s="279"/>
      <c r="E45" s="280">
        <f t="shared" si="1"/>
        <v>0</v>
      </c>
      <c r="F45" s="289"/>
      <c r="G45" s="289"/>
      <c r="H45" s="289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40"/>
      <c r="M45" s="341"/>
      <c r="N45" s="341"/>
      <c r="O45" s="341"/>
      <c r="P45" s="342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Mittwoch</v>
      </c>
      <c r="B46" s="265">
        <f t="shared" si="9"/>
        <v>46414</v>
      </c>
      <c r="C46" s="283"/>
      <c r="D46" s="279"/>
      <c r="E46" s="280">
        <f t="shared" si="1"/>
        <v>0</v>
      </c>
      <c r="F46" s="289"/>
      <c r="G46" s="289"/>
      <c r="H46" s="289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40"/>
      <c r="M46" s="341"/>
      <c r="N46" s="341"/>
      <c r="O46" s="341"/>
      <c r="P46" s="342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Donnerstag</v>
      </c>
      <c r="B47" s="265">
        <f t="shared" si="9"/>
        <v>46415</v>
      </c>
      <c r="C47" s="283"/>
      <c r="D47" s="279"/>
      <c r="E47" s="280">
        <f t="shared" si="1"/>
        <v>0</v>
      </c>
      <c r="F47" s="289"/>
      <c r="G47" s="289"/>
      <c r="H47" s="289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40"/>
      <c r="M47" s="341"/>
      <c r="N47" s="341"/>
      <c r="O47" s="341"/>
      <c r="P47" s="342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Freitag</v>
      </c>
      <c r="B48" s="265">
        <f t="shared" si="9"/>
        <v>46416</v>
      </c>
      <c r="C48" s="283"/>
      <c r="D48" s="279"/>
      <c r="E48" s="280">
        <f t="shared" si="1"/>
        <v>0</v>
      </c>
      <c r="F48" s="289"/>
      <c r="G48" s="289"/>
      <c r="H48" s="289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40"/>
      <c r="M48" s="341"/>
      <c r="N48" s="341"/>
      <c r="O48" s="341"/>
      <c r="P48" s="342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Samstag</v>
      </c>
      <c r="B49" s="265">
        <f t="shared" si="9"/>
        <v>46417</v>
      </c>
      <c r="C49" s="283"/>
      <c r="D49" s="279"/>
      <c r="E49" s="280" t="str">
        <f t="shared" si="1"/>
        <v/>
      </c>
      <c r="F49" s="289"/>
      <c r="G49" s="289"/>
      <c r="H49" s="289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40"/>
      <c r="M49" s="341"/>
      <c r="N49" s="341"/>
      <c r="O49" s="341"/>
      <c r="P49" s="342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Sonntag</v>
      </c>
      <c r="B50" s="265">
        <f t="shared" si="9"/>
        <v>46418</v>
      </c>
      <c r="C50" s="285"/>
      <c r="D50" s="279"/>
      <c r="E50" s="280" t="str">
        <f t="shared" si="1"/>
        <v/>
      </c>
      <c r="F50" s="290"/>
      <c r="G50" s="289"/>
      <c r="H50" s="290"/>
      <c r="I50" s="281">
        <f t="shared" si="2"/>
        <v>0</v>
      </c>
      <c r="J50" s="287">
        <f t="shared" si="6"/>
        <v>0</v>
      </c>
      <c r="K50" s="288">
        <f t="shared" si="7"/>
        <v>0</v>
      </c>
      <c r="L50" s="343"/>
      <c r="M50" s="344"/>
      <c r="N50" s="344"/>
      <c r="O50" s="344"/>
      <c r="P50" s="345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8" t="s">
        <v>48</v>
      </c>
      <c r="C51" s="299"/>
      <c r="D51" s="300"/>
      <c r="E51" s="300" t="s">
        <v>24</v>
      </c>
      <c r="F51" s="301"/>
      <c r="G51" s="301"/>
      <c r="H51" s="301"/>
      <c r="I51" s="300" t="s">
        <v>34</v>
      </c>
      <c r="J51" s="300" t="s">
        <v>50</v>
      </c>
      <c r="K51" s="300" t="s">
        <v>49</v>
      </c>
      <c r="L51" s="291"/>
      <c r="M51" s="291"/>
      <c r="N51" s="291"/>
      <c r="O51" s="291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2">
        <f>SUM(E20:E50)</f>
        <v>0</v>
      </c>
      <c r="F52" s="293"/>
      <c r="G52" s="294"/>
      <c r="H52" s="295"/>
      <c r="I52" s="292">
        <f>SUM(I20:I50)</f>
        <v>0</v>
      </c>
      <c r="J52" s="292">
        <f>SUM(J20:J50)</f>
        <v>0</v>
      </c>
      <c r="K52" s="296">
        <f>K50</f>
        <v>0</v>
      </c>
      <c r="L52" s="297"/>
      <c r="M52" s="297"/>
      <c r="N52" s="297"/>
      <c r="O52" s="297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76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70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72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75</v>
      </c>
      <c r="I56" s="246"/>
      <c r="J56" s="150"/>
      <c r="K56" s="346"/>
      <c r="L56" s="346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71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47" t="s">
        <v>6</v>
      </c>
      <c r="D58" s="347"/>
      <c r="E58" s="347"/>
      <c r="F58" s="347"/>
      <c r="G58" s="347"/>
      <c r="H58" s="233" t="s">
        <v>73</v>
      </c>
      <c r="I58" s="252"/>
      <c r="J58" s="150"/>
      <c r="K58" s="256" t="s">
        <v>5</v>
      </c>
      <c r="L58" s="348" t="s">
        <v>20</v>
      </c>
      <c r="M58" s="348"/>
      <c r="N58" s="348"/>
      <c r="O58" s="348"/>
      <c r="P58" s="348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74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77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q/s8h/cD+QLcZZ/GOWrbAg6jX/MhSodmibB4WFAzHg/TPUZHiOohbeNZruuNm6lnb9oSYa/WV0Cw9D2AUFPhjQ==" saltValue="Bqd6jlRo2CREJ+dy8tPSXg==" spinCount="100000" sheet="1" objects="1" scenarios="1" selectLockedCells="1"/>
  <mergeCells count="46"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  <mergeCell ref="L39:P39"/>
    <mergeCell ref="L40:P40"/>
    <mergeCell ref="L41:P41"/>
    <mergeCell ref="L42:P42"/>
    <mergeCell ref="L43:P43"/>
    <mergeCell ref="L34:P34"/>
    <mergeCell ref="L35:P35"/>
    <mergeCell ref="L36:P36"/>
    <mergeCell ref="L37:P37"/>
    <mergeCell ref="L38:P38"/>
    <mergeCell ref="L29:P29"/>
    <mergeCell ref="L30:P30"/>
    <mergeCell ref="L31:P31"/>
    <mergeCell ref="L32:P32"/>
    <mergeCell ref="L33:P33"/>
    <mergeCell ref="L24:P24"/>
    <mergeCell ref="L25:P25"/>
    <mergeCell ref="L26:P26"/>
    <mergeCell ref="L27:P27"/>
    <mergeCell ref="L28:P28"/>
    <mergeCell ref="L19:P19"/>
    <mergeCell ref="L20:P20"/>
    <mergeCell ref="L21:P21"/>
    <mergeCell ref="L22:P22"/>
    <mergeCell ref="L23:P23"/>
    <mergeCell ref="E15:F15"/>
    <mergeCell ref="C18:E18"/>
    <mergeCell ref="F18:H18"/>
    <mergeCell ref="I18:K18"/>
    <mergeCell ref="L18:P18"/>
    <mergeCell ref="B2:H2"/>
    <mergeCell ref="I2:J2"/>
    <mergeCell ref="E5:H5"/>
    <mergeCell ref="M5:O5"/>
    <mergeCell ref="E7:H7"/>
    <mergeCell ref="M7:O7"/>
  </mergeCells>
  <phoneticPr fontId="43" type="noConversion"/>
  <conditionalFormatting sqref="B20:B50">
    <cfRule type="expression" dxfId="52" priority="20" stopIfTrue="1">
      <formula>OR(($A20="Samstag"),($A20="Sonntag"))</formula>
    </cfRule>
    <cfRule type="expression" dxfId="51" priority="21" stopIfTrue="1">
      <formula>$Q20=TRUE()</formula>
    </cfRule>
  </conditionalFormatting>
  <conditionalFormatting sqref="C20:C21">
    <cfRule type="expression" dxfId="50" priority="15" stopIfTrue="1">
      <formula>OR(($A20="Samstag"),($A20="Sonntag"))</formula>
    </cfRule>
  </conditionalFormatting>
  <conditionalFormatting sqref="C21">
    <cfRule type="expression" dxfId="49" priority="14" stopIfTrue="1">
      <formula>AND(OR(C21="F",C21="K",C21="U"),OR(F21&lt;&gt;0,G21&lt;&gt;0,H21&gt;0))</formula>
    </cfRule>
  </conditionalFormatting>
  <conditionalFormatting sqref="C22:C49">
    <cfRule type="expression" dxfId="48" priority="11">
      <formula>AND(OR(C22="F",C22="K",C22="U"),OR(F22&lt;&gt;0,G22&lt;&gt;0,H22&gt;0))</formula>
    </cfRule>
  </conditionalFormatting>
  <conditionalFormatting sqref="C22:C50">
    <cfRule type="expression" dxfId="47" priority="12" stopIfTrue="1">
      <formula>OR(($A22="Samstag"),($A22="Sonntag"))</formula>
    </cfRule>
  </conditionalFormatting>
  <conditionalFormatting sqref="C51:O51">
    <cfRule type="expression" dxfId="46" priority="142" stopIfTrue="1">
      <formula>OR(($A51="Samstag"),($A51="Sonntag"))</formula>
    </cfRule>
  </conditionalFormatting>
  <conditionalFormatting sqref="D20:D50">
    <cfRule type="expression" dxfId="45" priority="1" stopIfTrue="1">
      <formula>AND(C20="SU",ISBLANK(D20))</formula>
    </cfRule>
    <cfRule type="expression" dxfId="44" priority="2" stopIfTrue="1">
      <formula>OR(($A20="Samstag"),($A20="Sonntag"))</formula>
    </cfRule>
  </conditionalFormatting>
  <conditionalFormatting sqref="E20:H50">
    <cfRule type="expression" dxfId="43" priority="9" stopIfTrue="1">
      <formula>OR(($A20="Samstag"),($A20="Sonntag"))</formula>
    </cfRule>
  </conditionalFormatting>
  <conditionalFormatting sqref="G20:G50">
    <cfRule type="expression" dxfId="42" priority="8">
      <formula>OR(AND(U20&lt;0.5,V20-T20&gt;6),AND(U20&lt;0.75,V20-T20&gt;9))</formula>
    </cfRule>
  </conditionalFormatting>
  <conditionalFormatting sqref="I20:I50">
    <cfRule type="cellIs" dxfId="41" priority="5" operator="greaterThan">
      <formula>10</formula>
    </cfRule>
  </conditionalFormatting>
  <conditionalFormatting sqref="I20:O50">
    <cfRule type="expression" dxfId="40" priority="6" stopIfTrue="1">
      <formula>OR(($A20="Samstag"),($A20="Sonntag"))</formula>
    </cfRule>
  </conditionalFormatting>
  <conditionalFormatting sqref="N11 N15">
    <cfRule type="cellIs" dxfId="39" priority="22" stopIfTrue="1" operator="equal">
      <formula>0</formula>
    </cfRule>
  </conditionalFormatting>
  <conditionalFormatting sqref="N11">
    <cfRule type="cellIs" dxfId="38" priority="144" stopIfTrue="1" operator="equal">
      <formula>$F$10</formula>
    </cfRule>
    <cfRule type="cellIs" dxfId="37" priority="145" stopIfTrue="1" operator="notEqual">
      <formula>$F$10</formula>
    </cfRule>
  </conditionalFormatting>
  <conditionalFormatting sqref="N15">
    <cfRule type="cellIs" dxfId="36" priority="23" stopIfTrue="1" operator="notEqual">
      <formula>$F$14</formula>
    </cfRule>
    <cfRule type="cellIs" dxfId="35" priority="143" stopIfTrue="1" operator="equal">
      <formula>$F$14</formula>
    </cfRule>
  </conditionalFormatting>
  <dataValidations count="7">
    <dataValidation type="list" allowBlank="1" showInputMessage="1" showErrorMessage="1" sqref="E15:F15" xr:uid="{00000000-0002-0000-0400-000000000000}">
      <formula1>$B$20:$B$50</formula1>
    </dataValidation>
    <dataValidation type="decimal" allowBlank="1" showInputMessage="1" showErrorMessage="1" errorTitle="Eingabefehler" error="Bitte geben Sie eine Dezimalzahl ein." sqref="M7" xr:uid="{00000000-0002-0000-0400-000001000000}">
      <formula1>-1000</formula1>
      <formula2>1000</formula2>
    </dataValidation>
    <dataValidation showInputMessage="1" showErrorMessage="1" sqref="G8:I8" xr:uid="{00000000-0002-0000-0400-000002000000}"/>
    <dataValidation type="decimal" allowBlank="1" showInputMessage="1" showErrorMessage="1" sqref="I10:M10 I14:M14" xr:uid="{00000000-0002-0000-0400-000003000000}">
      <formula1>$AA$33</formula1>
      <formula2>$AA$34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4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20:D50" xr:uid="{00000000-0002-0000-0400-000005000000}">
      <formula1>0</formula1>
      <formula2>20</formula2>
    </dataValidation>
    <dataValidation type="list" allowBlank="1" showInputMessage="1" showErrorMessage="1" sqref="C20:C50" xr:uid="{00000000-0002-0000-04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IR78"/>
  <sheetViews>
    <sheetView showGridLines="0" showRowColHeaders="0" topLeftCell="A37" zoomScale="110" zoomScaleNormal="110" zoomScaleSheetLayoutView="55" zoomScalePageLayoutView="110" workbookViewId="0">
      <selection activeCell="F20" sqref="F2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16" t="s">
        <v>22</v>
      </c>
      <c r="C2" s="316"/>
      <c r="D2" s="316"/>
      <c r="E2" s="316"/>
      <c r="F2" s="316"/>
      <c r="G2" s="316"/>
      <c r="H2" s="316"/>
      <c r="I2" s="316" t="s">
        <v>55</v>
      </c>
      <c r="J2" s="316"/>
      <c r="K2" s="156">
        <f>Januar!K2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17" t="str">
        <f>Januar!E5</f>
        <v>Musterhiwi, Paula</v>
      </c>
      <c r="F5" s="318"/>
      <c r="G5" s="318"/>
      <c r="H5" s="319"/>
      <c r="J5" s="263" t="s">
        <v>4</v>
      </c>
      <c r="M5" s="317" t="str">
        <f>Januar!M5</f>
        <v>Fakultät für Mathematik (2026/2027)</v>
      </c>
      <c r="N5" s="318"/>
      <c r="O5" s="31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17" t="str">
        <f>Januar!E7</f>
        <v>SHK / WHF</v>
      </c>
      <c r="F7" s="318"/>
      <c r="G7" s="318"/>
      <c r="H7" s="319"/>
      <c r="J7" s="263" t="s">
        <v>41</v>
      </c>
      <c r="M7" s="320">
        <f>Januar!K52</f>
        <v>0</v>
      </c>
      <c r="N7" s="321"/>
      <c r="O7" s="32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5" t="s">
        <v>60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3" t="s">
        <v>54</v>
      </c>
      <c r="D10" s="183"/>
      <c r="E10" s="184"/>
      <c r="F10" s="308">
        <f>Januar!F10</f>
        <v>0</v>
      </c>
      <c r="H10" s="185" t="s">
        <v>61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63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62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79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4" t="s">
        <v>81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2" t="s">
        <v>80</v>
      </c>
      <c r="D14" s="205"/>
      <c r="E14" s="205"/>
      <c r="F14" s="309"/>
      <c r="G14" s="206"/>
      <c r="H14" s="207" t="s">
        <v>61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63</v>
      </c>
      <c r="O14" s="182"/>
      <c r="P14" s="172"/>
    </row>
    <row r="15" spans="2:21" ht="22.5" customHeight="1" thickTop="1" thickBot="1">
      <c r="B15" s="163"/>
      <c r="C15" s="259" t="s">
        <v>78</v>
      </c>
      <c r="D15" s="212"/>
      <c r="E15" s="323"/>
      <c r="F15" s="324"/>
      <c r="G15" s="307" t="b">
        <f>IF($E$15&lt;&gt;0,TRUE(),FALSE())</f>
        <v>0</v>
      </c>
      <c r="H15" s="213" t="s">
        <v>62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5" t="s">
        <v>51</v>
      </c>
      <c r="D18" s="326"/>
      <c r="E18" s="327"/>
      <c r="F18" s="328" t="s">
        <v>83</v>
      </c>
      <c r="G18" s="329"/>
      <c r="H18" s="330"/>
      <c r="I18" s="328" t="s">
        <v>47</v>
      </c>
      <c r="J18" s="329"/>
      <c r="K18" s="330"/>
      <c r="L18" s="331"/>
      <c r="M18" s="332"/>
      <c r="N18" s="332"/>
      <c r="O18" s="332"/>
      <c r="P18" s="333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46419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34" t="s">
        <v>19</v>
      </c>
      <c r="M19" s="335"/>
      <c r="N19" s="335"/>
      <c r="O19" s="335"/>
      <c r="P19" s="336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Montag</v>
      </c>
      <c r="B20" s="264">
        <f>($A$19+ROW(B1)-1)*(MONTH($A$19+1)=MONTH($A$19))</f>
        <v>46419</v>
      </c>
      <c r="C20" s="283"/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9"/>
      <c r="G20" s="289"/>
      <c r="H20" s="289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37"/>
      <c r="M20" s="338"/>
      <c r="N20" s="338"/>
      <c r="O20" s="338"/>
      <c r="P20" s="339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Dienstag</v>
      </c>
      <c r="B21" s="265">
        <f>($A$19+ROW(B2)-1)*(MONTH(B20+1)=MONTH($A$19))</f>
        <v>46420</v>
      </c>
      <c r="C21" s="283"/>
      <c r="D21" s="279"/>
      <c r="E21" s="280">
        <f t="shared" si="1"/>
        <v>0</v>
      </c>
      <c r="F21" s="289"/>
      <c r="G21" s="289"/>
      <c r="H21" s="289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40"/>
      <c r="M21" s="341"/>
      <c r="N21" s="341"/>
      <c r="O21" s="341"/>
      <c r="P21" s="342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Mittwoch</v>
      </c>
      <c r="B22" s="265">
        <f t="shared" ref="B22:B50" si="9">($A$19+ROW(B3)-1)*(MONTH(B21+1)=MONTH($A$19))</f>
        <v>46421</v>
      </c>
      <c r="C22" s="283"/>
      <c r="D22" s="279"/>
      <c r="E22" s="280">
        <f t="shared" si="1"/>
        <v>0</v>
      </c>
      <c r="F22" s="289"/>
      <c r="G22" s="289"/>
      <c r="H22" s="289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40"/>
      <c r="M22" s="341"/>
      <c r="N22" s="341"/>
      <c r="O22" s="341"/>
      <c r="P22" s="342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Donnerstag</v>
      </c>
      <c r="B23" s="265">
        <f t="shared" si="9"/>
        <v>46422</v>
      </c>
      <c r="C23" s="283"/>
      <c r="D23" s="279"/>
      <c r="E23" s="280">
        <f t="shared" si="1"/>
        <v>0</v>
      </c>
      <c r="F23" s="289"/>
      <c r="G23" s="289"/>
      <c r="H23" s="289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40"/>
      <c r="M23" s="341"/>
      <c r="N23" s="341"/>
      <c r="O23" s="341"/>
      <c r="P23" s="342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Freitag</v>
      </c>
      <c r="B24" s="265">
        <f t="shared" si="9"/>
        <v>46423</v>
      </c>
      <c r="C24" s="283"/>
      <c r="D24" s="279"/>
      <c r="E24" s="280">
        <f t="shared" si="1"/>
        <v>0</v>
      </c>
      <c r="F24" s="289"/>
      <c r="G24" s="289"/>
      <c r="H24" s="289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40"/>
      <c r="M24" s="341"/>
      <c r="N24" s="341"/>
      <c r="O24" s="341"/>
      <c r="P24" s="342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Samstag</v>
      </c>
      <c r="B25" s="265">
        <f t="shared" si="9"/>
        <v>46424</v>
      </c>
      <c r="C25" s="283"/>
      <c r="D25" s="279"/>
      <c r="E25" s="280" t="str">
        <f t="shared" si="1"/>
        <v/>
      </c>
      <c r="F25" s="289"/>
      <c r="G25" s="289"/>
      <c r="H25" s="289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40"/>
      <c r="M25" s="341"/>
      <c r="N25" s="341"/>
      <c r="O25" s="341"/>
      <c r="P25" s="342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Sonntag</v>
      </c>
      <c r="B26" s="265">
        <f t="shared" si="9"/>
        <v>46425</v>
      </c>
      <c r="C26" s="283"/>
      <c r="D26" s="279"/>
      <c r="E26" s="280" t="str">
        <f t="shared" si="1"/>
        <v/>
      </c>
      <c r="F26" s="289"/>
      <c r="G26" s="289"/>
      <c r="H26" s="289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40"/>
      <c r="M26" s="341"/>
      <c r="N26" s="341"/>
      <c r="O26" s="341"/>
      <c r="P26" s="342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Montag</v>
      </c>
      <c r="B27" s="265">
        <f t="shared" si="9"/>
        <v>46426</v>
      </c>
      <c r="C27" s="283"/>
      <c r="D27" s="279"/>
      <c r="E27" s="280">
        <f t="shared" si="1"/>
        <v>0</v>
      </c>
      <c r="F27" s="289"/>
      <c r="G27" s="289"/>
      <c r="H27" s="289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40"/>
      <c r="M27" s="341"/>
      <c r="N27" s="341"/>
      <c r="O27" s="341"/>
      <c r="P27" s="342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Dienstag</v>
      </c>
      <c r="B28" s="265">
        <f t="shared" si="9"/>
        <v>46427</v>
      </c>
      <c r="C28" s="283"/>
      <c r="D28" s="279"/>
      <c r="E28" s="280">
        <f t="shared" si="1"/>
        <v>0</v>
      </c>
      <c r="F28" s="289"/>
      <c r="G28" s="289"/>
      <c r="H28" s="289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40"/>
      <c r="M28" s="341"/>
      <c r="N28" s="341"/>
      <c r="O28" s="341"/>
      <c r="P28" s="342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Mittwoch</v>
      </c>
      <c r="B29" s="265">
        <f t="shared" si="9"/>
        <v>46428</v>
      </c>
      <c r="C29" s="283"/>
      <c r="D29" s="279"/>
      <c r="E29" s="280">
        <f t="shared" si="1"/>
        <v>0</v>
      </c>
      <c r="F29" s="289"/>
      <c r="G29" s="289"/>
      <c r="H29" s="289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40"/>
      <c r="M29" s="341"/>
      <c r="N29" s="341"/>
      <c r="O29" s="341"/>
      <c r="P29" s="342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Donnerstag</v>
      </c>
      <c r="B30" s="265">
        <f t="shared" si="9"/>
        <v>46429</v>
      </c>
      <c r="C30" s="283"/>
      <c r="D30" s="279"/>
      <c r="E30" s="280">
        <f t="shared" si="1"/>
        <v>0</v>
      </c>
      <c r="F30" s="289"/>
      <c r="G30" s="289"/>
      <c r="H30" s="289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40"/>
      <c r="M30" s="341"/>
      <c r="N30" s="341"/>
      <c r="O30" s="341"/>
      <c r="P30" s="342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Freitag</v>
      </c>
      <c r="B31" s="265">
        <f t="shared" si="9"/>
        <v>46430</v>
      </c>
      <c r="C31" s="283"/>
      <c r="D31" s="279"/>
      <c r="E31" s="280">
        <f t="shared" si="1"/>
        <v>0</v>
      </c>
      <c r="F31" s="289"/>
      <c r="G31" s="289"/>
      <c r="H31" s="289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40"/>
      <c r="M31" s="341"/>
      <c r="N31" s="341"/>
      <c r="O31" s="341"/>
      <c r="P31" s="342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Samstag</v>
      </c>
      <c r="B32" s="265">
        <f t="shared" si="9"/>
        <v>46431</v>
      </c>
      <c r="C32" s="283"/>
      <c r="D32" s="279"/>
      <c r="E32" s="280" t="str">
        <f t="shared" si="1"/>
        <v/>
      </c>
      <c r="F32" s="289"/>
      <c r="G32" s="289"/>
      <c r="H32" s="289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40"/>
      <c r="M32" s="341"/>
      <c r="N32" s="341"/>
      <c r="O32" s="341"/>
      <c r="P32" s="342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Sonntag</v>
      </c>
      <c r="B33" s="265">
        <f t="shared" si="9"/>
        <v>46432</v>
      </c>
      <c r="C33" s="283"/>
      <c r="D33" s="279"/>
      <c r="E33" s="280" t="str">
        <f t="shared" si="1"/>
        <v/>
      </c>
      <c r="F33" s="289"/>
      <c r="G33" s="289"/>
      <c r="H33" s="289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40"/>
      <c r="M33" s="341"/>
      <c r="N33" s="341"/>
      <c r="O33" s="341"/>
      <c r="P33" s="342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Montag</v>
      </c>
      <c r="B34" s="265">
        <f t="shared" si="9"/>
        <v>46433</v>
      </c>
      <c r="C34" s="283"/>
      <c r="D34" s="279"/>
      <c r="E34" s="280">
        <f t="shared" si="1"/>
        <v>0</v>
      </c>
      <c r="F34" s="289"/>
      <c r="G34" s="289"/>
      <c r="H34" s="289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40"/>
      <c r="M34" s="341"/>
      <c r="N34" s="341"/>
      <c r="O34" s="341"/>
      <c r="P34" s="342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Dienstag</v>
      </c>
      <c r="B35" s="265">
        <f t="shared" si="9"/>
        <v>46434</v>
      </c>
      <c r="C35" s="283"/>
      <c r="D35" s="279"/>
      <c r="E35" s="280">
        <f t="shared" si="1"/>
        <v>0</v>
      </c>
      <c r="F35" s="289"/>
      <c r="G35" s="289"/>
      <c r="H35" s="289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40"/>
      <c r="M35" s="341"/>
      <c r="N35" s="341"/>
      <c r="O35" s="341"/>
      <c r="P35" s="342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Mittwoch</v>
      </c>
      <c r="B36" s="265">
        <f t="shared" si="9"/>
        <v>46435</v>
      </c>
      <c r="C36" s="283"/>
      <c r="D36" s="279"/>
      <c r="E36" s="280">
        <f t="shared" si="1"/>
        <v>0</v>
      </c>
      <c r="F36" s="289"/>
      <c r="G36" s="289"/>
      <c r="H36" s="289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40"/>
      <c r="M36" s="341"/>
      <c r="N36" s="341"/>
      <c r="O36" s="341"/>
      <c r="P36" s="342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Donnerstag</v>
      </c>
      <c r="B37" s="265">
        <f t="shared" si="9"/>
        <v>46436</v>
      </c>
      <c r="C37" s="283"/>
      <c r="D37" s="279"/>
      <c r="E37" s="280">
        <f t="shared" si="1"/>
        <v>0</v>
      </c>
      <c r="F37" s="289"/>
      <c r="G37" s="289"/>
      <c r="H37" s="289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40"/>
      <c r="M37" s="341"/>
      <c r="N37" s="341"/>
      <c r="O37" s="341"/>
      <c r="P37" s="342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Freitag</v>
      </c>
      <c r="B38" s="265">
        <f t="shared" si="9"/>
        <v>46437</v>
      </c>
      <c r="C38" s="283"/>
      <c r="D38" s="279"/>
      <c r="E38" s="280">
        <f t="shared" si="1"/>
        <v>0</v>
      </c>
      <c r="F38" s="289"/>
      <c r="G38" s="289"/>
      <c r="H38" s="289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40"/>
      <c r="M38" s="341"/>
      <c r="N38" s="341"/>
      <c r="O38" s="341"/>
      <c r="P38" s="342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Samstag</v>
      </c>
      <c r="B39" s="265">
        <f t="shared" si="9"/>
        <v>46438</v>
      </c>
      <c r="C39" s="283"/>
      <c r="D39" s="279"/>
      <c r="E39" s="280" t="str">
        <f t="shared" si="1"/>
        <v/>
      </c>
      <c r="F39" s="289"/>
      <c r="G39" s="289"/>
      <c r="H39" s="289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40"/>
      <c r="M39" s="341"/>
      <c r="N39" s="341"/>
      <c r="O39" s="341"/>
      <c r="P39" s="342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Sonntag</v>
      </c>
      <c r="B40" s="265">
        <f t="shared" si="9"/>
        <v>46439</v>
      </c>
      <c r="C40" s="283"/>
      <c r="D40" s="279"/>
      <c r="E40" s="280" t="str">
        <f t="shared" si="1"/>
        <v/>
      </c>
      <c r="F40" s="289"/>
      <c r="G40" s="289"/>
      <c r="H40" s="289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40"/>
      <c r="M40" s="341"/>
      <c r="N40" s="341"/>
      <c r="O40" s="341"/>
      <c r="P40" s="342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Montag</v>
      </c>
      <c r="B41" s="265">
        <f t="shared" si="9"/>
        <v>46440</v>
      </c>
      <c r="C41" s="283"/>
      <c r="D41" s="279"/>
      <c r="E41" s="280">
        <f t="shared" si="1"/>
        <v>0</v>
      </c>
      <c r="F41" s="289"/>
      <c r="G41" s="289"/>
      <c r="H41" s="289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40"/>
      <c r="M41" s="341"/>
      <c r="N41" s="341"/>
      <c r="O41" s="341"/>
      <c r="P41" s="342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Dienstag</v>
      </c>
      <c r="B42" s="265">
        <f t="shared" si="9"/>
        <v>46441</v>
      </c>
      <c r="C42" s="283"/>
      <c r="D42" s="279"/>
      <c r="E42" s="280">
        <f t="shared" si="1"/>
        <v>0</v>
      </c>
      <c r="F42" s="289"/>
      <c r="G42" s="289"/>
      <c r="H42" s="289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40"/>
      <c r="M42" s="341"/>
      <c r="N42" s="341"/>
      <c r="O42" s="341"/>
      <c r="P42" s="342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Mittwoch</v>
      </c>
      <c r="B43" s="265">
        <f t="shared" si="9"/>
        <v>46442</v>
      </c>
      <c r="C43" s="283"/>
      <c r="D43" s="279"/>
      <c r="E43" s="280">
        <f t="shared" si="1"/>
        <v>0</v>
      </c>
      <c r="F43" s="289"/>
      <c r="G43" s="289"/>
      <c r="H43" s="289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40"/>
      <c r="M43" s="341"/>
      <c r="N43" s="341"/>
      <c r="O43" s="341"/>
      <c r="P43" s="342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Donnerstag</v>
      </c>
      <c r="B44" s="265">
        <f t="shared" si="9"/>
        <v>46443</v>
      </c>
      <c r="C44" s="283"/>
      <c r="D44" s="279"/>
      <c r="E44" s="280">
        <f t="shared" si="1"/>
        <v>0</v>
      </c>
      <c r="F44" s="289"/>
      <c r="G44" s="289"/>
      <c r="H44" s="289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40"/>
      <c r="M44" s="341"/>
      <c r="N44" s="341"/>
      <c r="O44" s="341"/>
      <c r="P44" s="342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Freitag</v>
      </c>
      <c r="B45" s="265">
        <f t="shared" si="9"/>
        <v>46444</v>
      </c>
      <c r="C45" s="283"/>
      <c r="D45" s="279"/>
      <c r="E45" s="280">
        <f t="shared" si="1"/>
        <v>0</v>
      </c>
      <c r="F45" s="289"/>
      <c r="G45" s="289"/>
      <c r="H45" s="289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40"/>
      <c r="M45" s="341"/>
      <c r="N45" s="341"/>
      <c r="O45" s="341"/>
      <c r="P45" s="342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Samstag</v>
      </c>
      <c r="B46" s="265">
        <f t="shared" si="9"/>
        <v>46445</v>
      </c>
      <c r="C46" s="283"/>
      <c r="D46" s="279"/>
      <c r="E46" s="280" t="str">
        <f t="shared" si="1"/>
        <v/>
      </c>
      <c r="F46" s="289"/>
      <c r="G46" s="289"/>
      <c r="H46" s="289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40"/>
      <c r="M46" s="341"/>
      <c r="N46" s="341"/>
      <c r="O46" s="341"/>
      <c r="P46" s="342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Sonntag</v>
      </c>
      <c r="B47" s="265">
        <f t="shared" si="9"/>
        <v>46446</v>
      </c>
      <c r="C47" s="283"/>
      <c r="D47" s="279"/>
      <c r="E47" s="280" t="str">
        <f t="shared" si="1"/>
        <v/>
      </c>
      <c r="F47" s="289"/>
      <c r="G47" s="289"/>
      <c r="H47" s="289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40"/>
      <c r="M47" s="341"/>
      <c r="N47" s="341"/>
      <c r="O47" s="341"/>
      <c r="P47" s="342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Samstag</v>
      </c>
      <c r="B48" s="265">
        <f t="shared" si="9"/>
        <v>0</v>
      </c>
      <c r="C48" s="283"/>
      <c r="D48" s="279"/>
      <c r="E48" s="280" t="str">
        <f t="shared" si="1"/>
        <v/>
      </c>
      <c r="F48" s="289"/>
      <c r="G48" s="289"/>
      <c r="H48" s="289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40"/>
      <c r="M48" s="341"/>
      <c r="N48" s="341"/>
      <c r="O48" s="341"/>
      <c r="P48" s="342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Samstag</v>
      </c>
      <c r="B49" s="265">
        <f t="shared" si="9"/>
        <v>0</v>
      </c>
      <c r="C49" s="283"/>
      <c r="D49" s="279"/>
      <c r="E49" s="280" t="str">
        <f t="shared" si="1"/>
        <v/>
      </c>
      <c r="F49" s="289"/>
      <c r="G49" s="289"/>
      <c r="H49" s="289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40"/>
      <c r="M49" s="341"/>
      <c r="N49" s="341"/>
      <c r="O49" s="341"/>
      <c r="P49" s="342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Samstag</v>
      </c>
      <c r="B50" s="265">
        <f t="shared" si="9"/>
        <v>0</v>
      </c>
      <c r="C50" s="283"/>
      <c r="D50" s="279"/>
      <c r="E50" s="280" t="str">
        <f t="shared" si="1"/>
        <v/>
      </c>
      <c r="F50" s="290"/>
      <c r="G50" s="289"/>
      <c r="H50" s="290"/>
      <c r="I50" s="281">
        <f t="shared" si="2"/>
        <v>0</v>
      </c>
      <c r="J50" s="287">
        <f t="shared" si="6"/>
        <v>0</v>
      </c>
      <c r="K50" s="288">
        <f t="shared" si="7"/>
        <v>0</v>
      </c>
      <c r="L50" s="343"/>
      <c r="M50" s="344"/>
      <c r="N50" s="344"/>
      <c r="O50" s="344"/>
      <c r="P50" s="345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8" t="s">
        <v>48</v>
      </c>
      <c r="C51" s="299"/>
      <c r="D51" s="300"/>
      <c r="E51" s="300" t="s">
        <v>24</v>
      </c>
      <c r="F51" s="301"/>
      <c r="G51" s="301"/>
      <c r="H51" s="301"/>
      <c r="I51" s="300" t="s">
        <v>34</v>
      </c>
      <c r="J51" s="300" t="s">
        <v>50</v>
      </c>
      <c r="K51" s="300" t="s">
        <v>49</v>
      </c>
      <c r="L51" s="291"/>
      <c r="M51" s="291"/>
      <c r="N51" s="291"/>
      <c r="O51" s="291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2">
        <f>SUM(E20:E50)</f>
        <v>0</v>
      </c>
      <c r="F52" s="293"/>
      <c r="G52" s="294"/>
      <c r="H52" s="295"/>
      <c r="I52" s="292">
        <f>SUM(I20:I50)</f>
        <v>0</v>
      </c>
      <c r="J52" s="292">
        <f>SUM(J20:J50)</f>
        <v>0</v>
      </c>
      <c r="K52" s="296">
        <f>K50</f>
        <v>0</v>
      </c>
      <c r="L52" s="297"/>
      <c r="M52" s="297"/>
      <c r="N52" s="297"/>
      <c r="O52" s="297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76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70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72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75</v>
      </c>
      <c r="I56" s="246"/>
      <c r="J56" s="150"/>
      <c r="K56" s="346"/>
      <c r="L56" s="346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71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47" t="s">
        <v>6</v>
      </c>
      <c r="D58" s="347"/>
      <c r="E58" s="347"/>
      <c r="F58" s="347"/>
      <c r="G58" s="347"/>
      <c r="H58" s="233" t="s">
        <v>73</v>
      </c>
      <c r="I58" s="252"/>
      <c r="J58" s="150"/>
      <c r="K58" s="256" t="s">
        <v>5</v>
      </c>
      <c r="L58" s="348" t="s">
        <v>20</v>
      </c>
      <c r="M58" s="348"/>
      <c r="N58" s="348"/>
      <c r="O58" s="348"/>
      <c r="P58" s="348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74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77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QOWrAb4hyE/wpWKaVNnEjyuf4XGDM3g1Ge9fTsQYVRmClf4tbpiwL97teCrKwn713RquWkyp64PQkYcGrFPzjg==" saltValue="rpJAMdh6imNFAL9z+k+j+Q==" spinCount="100000" sheet="1" objects="1" scenarios="1" selectLockedCells="1"/>
  <mergeCells count="46"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  <mergeCell ref="L39:P39"/>
    <mergeCell ref="L40:P40"/>
    <mergeCell ref="L41:P41"/>
    <mergeCell ref="L42:P42"/>
    <mergeCell ref="L43:P43"/>
    <mergeCell ref="L34:P34"/>
    <mergeCell ref="L35:P35"/>
    <mergeCell ref="L36:P36"/>
    <mergeCell ref="L37:P37"/>
    <mergeCell ref="L38:P38"/>
    <mergeCell ref="L29:P29"/>
    <mergeCell ref="L30:P30"/>
    <mergeCell ref="L31:P31"/>
    <mergeCell ref="L32:P32"/>
    <mergeCell ref="L33:P33"/>
    <mergeCell ref="L24:P24"/>
    <mergeCell ref="L25:P25"/>
    <mergeCell ref="L26:P26"/>
    <mergeCell ref="L27:P27"/>
    <mergeCell ref="L28:P28"/>
    <mergeCell ref="L19:P19"/>
    <mergeCell ref="L20:P20"/>
    <mergeCell ref="L21:P21"/>
    <mergeCell ref="L22:P22"/>
    <mergeCell ref="L23:P23"/>
    <mergeCell ref="E15:F15"/>
    <mergeCell ref="C18:E18"/>
    <mergeCell ref="F18:H18"/>
    <mergeCell ref="I18:K18"/>
    <mergeCell ref="L18:P18"/>
    <mergeCell ref="B2:H2"/>
    <mergeCell ref="I2:J2"/>
    <mergeCell ref="E5:H5"/>
    <mergeCell ref="M5:O5"/>
    <mergeCell ref="E7:H7"/>
    <mergeCell ref="M7:O7"/>
  </mergeCells>
  <phoneticPr fontId="43" type="noConversion"/>
  <conditionalFormatting sqref="B20:B50">
    <cfRule type="expression" dxfId="34" priority="15" stopIfTrue="1">
      <formula>$Q20=TRUE()</formula>
    </cfRule>
  </conditionalFormatting>
  <conditionalFormatting sqref="B20:C50">
    <cfRule type="expression" dxfId="33" priority="10" stopIfTrue="1">
      <formula>OR(($A20="Samstag"),($A20="Sonntag"))</formula>
    </cfRule>
  </conditionalFormatting>
  <conditionalFormatting sqref="C20:C50">
    <cfRule type="expression" dxfId="32" priority="9" stopIfTrue="1">
      <formula>AND(OR(C20="F",C20="K",C20="U"),OR(F20&lt;&gt;0,G20&lt;&gt;0,H20&gt;0))</formula>
    </cfRule>
  </conditionalFormatting>
  <conditionalFormatting sqref="C51:O51">
    <cfRule type="expression" dxfId="31" priority="136" stopIfTrue="1">
      <formula>OR(($A51="Samstag"),($A51="Sonntag"))</formula>
    </cfRule>
  </conditionalFormatting>
  <conditionalFormatting sqref="D20:D50">
    <cfRule type="expression" dxfId="30" priority="1" stopIfTrue="1">
      <formula>AND(C20="SU",ISBLANK(D20))</formula>
    </cfRule>
    <cfRule type="expression" dxfId="29" priority="2" stopIfTrue="1">
      <formula>OR(($A20="Samstag"),($A20="Sonntag"))</formula>
    </cfRule>
  </conditionalFormatting>
  <conditionalFormatting sqref="E20:H50">
    <cfRule type="expression" dxfId="28" priority="7" stopIfTrue="1">
      <formula>OR(($A20="Samstag"),($A20="Sonntag"))</formula>
    </cfRule>
  </conditionalFormatting>
  <conditionalFormatting sqref="G20:G50">
    <cfRule type="expression" dxfId="27" priority="6">
      <formula>OR(AND(U20&lt;0.5,V20-T20&gt;6),AND(U20&lt;0.75,V20-T20&gt;9))</formula>
    </cfRule>
  </conditionalFormatting>
  <conditionalFormatting sqref="I20:I50">
    <cfRule type="cellIs" dxfId="26" priority="3" operator="greaterThan">
      <formula>10</formula>
    </cfRule>
  </conditionalFormatting>
  <conditionalFormatting sqref="I20:O50">
    <cfRule type="expression" dxfId="25" priority="4" stopIfTrue="1">
      <formula>OR(($A20="Samstag"),($A20="Sonntag"))</formula>
    </cfRule>
  </conditionalFormatting>
  <conditionalFormatting sqref="N11 N15">
    <cfRule type="cellIs" dxfId="24" priority="16" stopIfTrue="1" operator="equal">
      <formula>0</formula>
    </cfRule>
  </conditionalFormatting>
  <conditionalFormatting sqref="N11">
    <cfRule type="cellIs" dxfId="23" priority="138" stopIfTrue="1" operator="equal">
      <formula>$F$10</formula>
    </cfRule>
    <cfRule type="cellIs" dxfId="22" priority="139" stopIfTrue="1" operator="notEqual">
      <formula>$F$10</formula>
    </cfRule>
  </conditionalFormatting>
  <conditionalFormatting sqref="N15">
    <cfRule type="cellIs" dxfId="21" priority="17" stopIfTrue="1" operator="notEqual">
      <formula>$F$14</formula>
    </cfRule>
    <cfRule type="cellIs" dxfId="20" priority="137" stopIfTrue="1" operator="equal">
      <formula>$F$14</formula>
    </cfRule>
  </conditionalFormatting>
  <dataValidations count="7">
    <dataValidation type="decimal" allowBlank="1" showInputMessage="1" showErrorMessage="1" errorTitle="Eingabefehler" error="Bitte geben Sie eine positive Dezimalzahl ein." sqref="D20:D50" xr:uid="{00000000-0002-0000-0500-000000000000}">
      <formula1>0</formula1>
      <formula2>20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500-000001000000}">
      <formula1>0</formula1>
      <formula2>23.59</formula2>
    </dataValidation>
    <dataValidation type="decimal" allowBlank="1" showInputMessage="1" showErrorMessage="1" sqref="I10:M10 I14:M14" xr:uid="{00000000-0002-0000-0500-000002000000}">
      <formula1>$AA$33</formula1>
      <formula2>$AA$34</formula2>
    </dataValidation>
    <dataValidation showInputMessage="1" showErrorMessage="1" sqref="G8:I8" xr:uid="{00000000-0002-0000-0500-000003000000}"/>
    <dataValidation type="decimal" allowBlank="1" showInputMessage="1" showErrorMessage="1" errorTitle="Eingabefehler" error="Bitte geben Sie eine Dezimalzahl ein." sqref="M7" xr:uid="{00000000-0002-0000-0500-000004000000}">
      <formula1>-1000</formula1>
      <formula2>1000</formula2>
    </dataValidation>
    <dataValidation type="list" allowBlank="1" showInputMessage="1" showErrorMessage="1" sqref="E15:F15" xr:uid="{00000000-0002-0000-0500-000005000000}">
      <formula1>$B$20:$B$50</formula1>
    </dataValidation>
    <dataValidation type="list" allowBlank="1" showInputMessage="1" showErrorMessage="1" sqref="C20:C50" xr:uid="{00000000-0002-0000-05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IR78"/>
  <sheetViews>
    <sheetView showGridLines="0" showRowColHeaders="0" zoomScale="110" zoomScaleNormal="110" zoomScaleSheetLayoutView="55" zoomScalePageLayoutView="110" workbookViewId="0">
      <selection activeCell="L49" sqref="L49:P49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16" t="s">
        <v>22</v>
      </c>
      <c r="C2" s="316"/>
      <c r="D2" s="316"/>
      <c r="E2" s="316"/>
      <c r="F2" s="316"/>
      <c r="G2" s="316"/>
      <c r="H2" s="316"/>
      <c r="I2" s="316" t="s">
        <v>56</v>
      </c>
      <c r="J2" s="316"/>
      <c r="K2" s="156">
        <f>Februar!K2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17" t="str">
        <f>Februar!E5</f>
        <v>Musterhiwi, Paula</v>
      </c>
      <c r="F5" s="318"/>
      <c r="G5" s="318"/>
      <c r="H5" s="319"/>
      <c r="J5" s="263" t="s">
        <v>4</v>
      </c>
      <c r="M5" s="317" t="str">
        <f>Februar!M5</f>
        <v>Fakultät für Mathematik (2026/2027)</v>
      </c>
      <c r="N5" s="318"/>
      <c r="O5" s="31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17" t="str">
        <f>Februar!E7</f>
        <v>SHK / WHF</v>
      </c>
      <c r="F7" s="318"/>
      <c r="G7" s="318"/>
      <c r="H7" s="319"/>
      <c r="J7" s="263" t="s">
        <v>41</v>
      </c>
      <c r="M7" s="320">
        <f>Februar!K52</f>
        <v>0</v>
      </c>
      <c r="N7" s="321"/>
      <c r="O7" s="32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5" t="s">
        <v>60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3" t="s">
        <v>54</v>
      </c>
      <c r="D10" s="183"/>
      <c r="E10" s="184"/>
      <c r="F10" s="308">
        <f>Februar!F10</f>
        <v>0</v>
      </c>
      <c r="H10" s="185" t="s">
        <v>61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63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62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79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4" t="s">
        <v>81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2" t="s">
        <v>80</v>
      </c>
      <c r="D14" s="205"/>
      <c r="E14" s="205"/>
      <c r="F14" s="309"/>
      <c r="G14" s="206"/>
      <c r="H14" s="207" t="s">
        <v>61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63</v>
      </c>
      <c r="O14" s="182"/>
      <c r="P14" s="172"/>
    </row>
    <row r="15" spans="2:21" ht="22.5" customHeight="1" thickTop="1" thickBot="1">
      <c r="B15" s="163"/>
      <c r="C15" s="259" t="s">
        <v>78</v>
      </c>
      <c r="D15" s="212"/>
      <c r="E15" s="323"/>
      <c r="F15" s="324"/>
      <c r="G15" s="307" t="b">
        <f>IF($E$15&lt;&gt;0,TRUE(),FALSE())</f>
        <v>0</v>
      </c>
      <c r="H15" s="213" t="s">
        <v>62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5" t="s">
        <v>51</v>
      </c>
      <c r="D18" s="326"/>
      <c r="E18" s="327"/>
      <c r="F18" s="328" t="s">
        <v>83</v>
      </c>
      <c r="G18" s="329"/>
      <c r="H18" s="330"/>
      <c r="I18" s="328" t="s">
        <v>47</v>
      </c>
      <c r="J18" s="329"/>
      <c r="K18" s="330"/>
      <c r="L18" s="331"/>
      <c r="M18" s="332"/>
      <c r="N18" s="332"/>
      <c r="O18" s="332"/>
      <c r="P18" s="333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46447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34" t="s">
        <v>19</v>
      </c>
      <c r="M19" s="335"/>
      <c r="N19" s="335"/>
      <c r="O19" s="335"/>
      <c r="P19" s="336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Montag</v>
      </c>
      <c r="B20" s="264">
        <f>($A$19+ROW(B1)-1)*(MONTH($A$19+1)=MONTH($A$19))</f>
        <v>46447</v>
      </c>
      <c r="C20" s="283"/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9"/>
      <c r="G20" s="289"/>
      <c r="H20" s="289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37"/>
      <c r="M20" s="338"/>
      <c r="N20" s="338"/>
      <c r="O20" s="338"/>
      <c r="P20" s="339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Dienstag</v>
      </c>
      <c r="B21" s="265">
        <f>($A$19+ROW(B2)-1)*(MONTH(B20+1)=MONTH($A$19))</f>
        <v>46448</v>
      </c>
      <c r="C21" s="283"/>
      <c r="D21" s="279"/>
      <c r="E21" s="280">
        <f t="shared" si="1"/>
        <v>0</v>
      </c>
      <c r="F21" s="289"/>
      <c r="G21" s="289"/>
      <c r="H21" s="289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40"/>
      <c r="M21" s="341"/>
      <c r="N21" s="341"/>
      <c r="O21" s="341"/>
      <c r="P21" s="342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Mittwoch</v>
      </c>
      <c r="B22" s="265">
        <f t="shared" ref="B22:B50" si="9">($A$19+ROW(B3)-1)*(MONTH(B21+1)=MONTH($A$19))</f>
        <v>46449</v>
      </c>
      <c r="C22" s="283"/>
      <c r="D22" s="279"/>
      <c r="E22" s="280">
        <f t="shared" si="1"/>
        <v>0</v>
      </c>
      <c r="F22" s="289"/>
      <c r="G22" s="289"/>
      <c r="H22" s="289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40"/>
      <c r="M22" s="341"/>
      <c r="N22" s="341"/>
      <c r="O22" s="341"/>
      <c r="P22" s="342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Donnerstag</v>
      </c>
      <c r="B23" s="265">
        <f t="shared" si="9"/>
        <v>46450</v>
      </c>
      <c r="C23" s="283"/>
      <c r="D23" s="279"/>
      <c r="E23" s="280">
        <f t="shared" si="1"/>
        <v>0</v>
      </c>
      <c r="F23" s="289"/>
      <c r="G23" s="289"/>
      <c r="H23" s="289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40"/>
      <c r="M23" s="341"/>
      <c r="N23" s="341"/>
      <c r="O23" s="341"/>
      <c r="P23" s="342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Freitag</v>
      </c>
      <c r="B24" s="265">
        <f t="shared" si="9"/>
        <v>46451</v>
      </c>
      <c r="C24" s="283"/>
      <c r="D24" s="279"/>
      <c r="E24" s="280">
        <f t="shared" si="1"/>
        <v>0</v>
      </c>
      <c r="F24" s="289"/>
      <c r="G24" s="289"/>
      <c r="H24" s="289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40"/>
      <c r="M24" s="341"/>
      <c r="N24" s="341"/>
      <c r="O24" s="341"/>
      <c r="P24" s="342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Samstag</v>
      </c>
      <c r="B25" s="265">
        <f t="shared" si="9"/>
        <v>46452</v>
      </c>
      <c r="C25" s="283"/>
      <c r="D25" s="279"/>
      <c r="E25" s="280" t="str">
        <f t="shared" si="1"/>
        <v/>
      </c>
      <c r="F25" s="289"/>
      <c r="G25" s="289"/>
      <c r="H25" s="289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40"/>
      <c r="M25" s="341"/>
      <c r="N25" s="341"/>
      <c r="O25" s="341"/>
      <c r="P25" s="342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Sonntag</v>
      </c>
      <c r="B26" s="265">
        <f t="shared" si="9"/>
        <v>46453</v>
      </c>
      <c r="C26" s="283"/>
      <c r="D26" s="279"/>
      <c r="E26" s="280" t="str">
        <f t="shared" si="1"/>
        <v/>
      </c>
      <c r="F26" s="289"/>
      <c r="G26" s="289"/>
      <c r="H26" s="289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40"/>
      <c r="M26" s="341"/>
      <c r="N26" s="341"/>
      <c r="O26" s="341"/>
      <c r="P26" s="342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Montag</v>
      </c>
      <c r="B27" s="265">
        <f t="shared" si="9"/>
        <v>46454</v>
      </c>
      <c r="C27" s="283"/>
      <c r="D27" s="279"/>
      <c r="E27" s="280">
        <f t="shared" si="1"/>
        <v>0</v>
      </c>
      <c r="F27" s="289"/>
      <c r="G27" s="289"/>
      <c r="H27" s="289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40"/>
      <c r="M27" s="341"/>
      <c r="N27" s="341"/>
      <c r="O27" s="341"/>
      <c r="P27" s="342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Dienstag</v>
      </c>
      <c r="B28" s="265">
        <f t="shared" si="9"/>
        <v>46455</v>
      </c>
      <c r="C28" s="283"/>
      <c r="D28" s="279"/>
      <c r="E28" s="280">
        <f t="shared" si="1"/>
        <v>0</v>
      </c>
      <c r="F28" s="289"/>
      <c r="G28" s="289"/>
      <c r="H28" s="289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40"/>
      <c r="M28" s="341"/>
      <c r="N28" s="341"/>
      <c r="O28" s="341"/>
      <c r="P28" s="342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Mittwoch</v>
      </c>
      <c r="B29" s="265">
        <f t="shared" si="9"/>
        <v>46456</v>
      </c>
      <c r="C29" s="283"/>
      <c r="D29" s="279"/>
      <c r="E29" s="280">
        <f t="shared" si="1"/>
        <v>0</v>
      </c>
      <c r="F29" s="289"/>
      <c r="G29" s="289"/>
      <c r="H29" s="289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40"/>
      <c r="M29" s="341"/>
      <c r="N29" s="341"/>
      <c r="O29" s="341"/>
      <c r="P29" s="342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Donnerstag</v>
      </c>
      <c r="B30" s="265">
        <f t="shared" si="9"/>
        <v>46457</v>
      </c>
      <c r="C30" s="283"/>
      <c r="D30" s="279"/>
      <c r="E30" s="280">
        <f t="shared" si="1"/>
        <v>0</v>
      </c>
      <c r="F30" s="289"/>
      <c r="G30" s="289"/>
      <c r="H30" s="289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40"/>
      <c r="M30" s="341"/>
      <c r="N30" s="341"/>
      <c r="O30" s="341"/>
      <c r="P30" s="342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Freitag</v>
      </c>
      <c r="B31" s="265">
        <f t="shared" si="9"/>
        <v>46458</v>
      </c>
      <c r="C31" s="283"/>
      <c r="D31" s="279"/>
      <c r="E31" s="280">
        <f t="shared" si="1"/>
        <v>0</v>
      </c>
      <c r="F31" s="289"/>
      <c r="G31" s="289"/>
      <c r="H31" s="289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40"/>
      <c r="M31" s="341"/>
      <c r="N31" s="341"/>
      <c r="O31" s="341"/>
      <c r="P31" s="342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Samstag</v>
      </c>
      <c r="B32" s="265">
        <f t="shared" si="9"/>
        <v>46459</v>
      </c>
      <c r="C32" s="283"/>
      <c r="D32" s="279"/>
      <c r="E32" s="280" t="str">
        <f t="shared" si="1"/>
        <v/>
      </c>
      <c r="F32" s="289"/>
      <c r="G32" s="289"/>
      <c r="H32" s="289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40"/>
      <c r="M32" s="341"/>
      <c r="N32" s="341"/>
      <c r="O32" s="341"/>
      <c r="P32" s="342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Sonntag</v>
      </c>
      <c r="B33" s="265">
        <f t="shared" si="9"/>
        <v>46460</v>
      </c>
      <c r="C33" s="283"/>
      <c r="D33" s="279"/>
      <c r="E33" s="280" t="str">
        <f t="shared" si="1"/>
        <v/>
      </c>
      <c r="F33" s="289"/>
      <c r="G33" s="289"/>
      <c r="H33" s="289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40"/>
      <c r="M33" s="341"/>
      <c r="N33" s="341"/>
      <c r="O33" s="341"/>
      <c r="P33" s="342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Montag</v>
      </c>
      <c r="B34" s="265">
        <f t="shared" si="9"/>
        <v>46461</v>
      </c>
      <c r="C34" s="283"/>
      <c r="D34" s="279"/>
      <c r="E34" s="280">
        <f t="shared" si="1"/>
        <v>0</v>
      </c>
      <c r="F34" s="289"/>
      <c r="G34" s="289"/>
      <c r="H34" s="289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40"/>
      <c r="M34" s="341"/>
      <c r="N34" s="341"/>
      <c r="O34" s="341"/>
      <c r="P34" s="342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Dienstag</v>
      </c>
      <c r="B35" s="265">
        <f t="shared" si="9"/>
        <v>46462</v>
      </c>
      <c r="C35" s="283"/>
      <c r="D35" s="279"/>
      <c r="E35" s="280">
        <f t="shared" si="1"/>
        <v>0</v>
      </c>
      <c r="F35" s="289"/>
      <c r="G35" s="289"/>
      <c r="H35" s="289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40"/>
      <c r="M35" s="341"/>
      <c r="N35" s="341"/>
      <c r="O35" s="341"/>
      <c r="P35" s="342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Mittwoch</v>
      </c>
      <c r="B36" s="265">
        <f t="shared" si="9"/>
        <v>46463</v>
      </c>
      <c r="C36" s="283"/>
      <c r="D36" s="279"/>
      <c r="E36" s="280">
        <f t="shared" si="1"/>
        <v>0</v>
      </c>
      <c r="F36" s="289"/>
      <c r="G36" s="289"/>
      <c r="H36" s="289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40"/>
      <c r="M36" s="341"/>
      <c r="N36" s="341"/>
      <c r="O36" s="341"/>
      <c r="P36" s="342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Donnerstag</v>
      </c>
      <c r="B37" s="265">
        <f t="shared" si="9"/>
        <v>46464</v>
      </c>
      <c r="C37" s="283"/>
      <c r="D37" s="279"/>
      <c r="E37" s="280">
        <f t="shared" si="1"/>
        <v>0</v>
      </c>
      <c r="F37" s="289"/>
      <c r="G37" s="289"/>
      <c r="H37" s="289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40"/>
      <c r="M37" s="341"/>
      <c r="N37" s="341"/>
      <c r="O37" s="341"/>
      <c r="P37" s="342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Freitag</v>
      </c>
      <c r="B38" s="265">
        <f t="shared" si="9"/>
        <v>46465</v>
      </c>
      <c r="C38" s="283"/>
      <c r="D38" s="279"/>
      <c r="E38" s="280">
        <f t="shared" si="1"/>
        <v>0</v>
      </c>
      <c r="F38" s="289"/>
      <c r="G38" s="289"/>
      <c r="H38" s="289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40"/>
      <c r="M38" s="341"/>
      <c r="N38" s="341"/>
      <c r="O38" s="341"/>
      <c r="P38" s="342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Samstag</v>
      </c>
      <c r="B39" s="265">
        <f t="shared" si="9"/>
        <v>46466</v>
      </c>
      <c r="C39" s="283"/>
      <c r="D39" s="279"/>
      <c r="E39" s="280" t="str">
        <f t="shared" si="1"/>
        <v/>
      </c>
      <c r="F39" s="289"/>
      <c r="G39" s="289"/>
      <c r="H39" s="289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40"/>
      <c r="M39" s="341"/>
      <c r="N39" s="341"/>
      <c r="O39" s="341"/>
      <c r="P39" s="342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Sonntag</v>
      </c>
      <c r="B40" s="265">
        <f t="shared" si="9"/>
        <v>46467</v>
      </c>
      <c r="C40" s="283"/>
      <c r="D40" s="279"/>
      <c r="E40" s="280" t="str">
        <f t="shared" si="1"/>
        <v/>
      </c>
      <c r="F40" s="289"/>
      <c r="G40" s="289"/>
      <c r="H40" s="289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40"/>
      <c r="M40" s="341"/>
      <c r="N40" s="341"/>
      <c r="O40" s="341"/>
      <c r="P40" s="342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Montag</v>
      </c>
      <c r="B41" s="265">
        <f t="shared" si="9"/>
        <v>46468</v>
      </c>
      <c r="C41" s="283"/>
      <c r="D41" s="279"/>
      <c r="E41" s="280">
        <f t="shared" si="1"/>
        <v>0</v>
      </c>
      <c r="F41" s="289"/>
      <c r="G41" s="289"/>
      <c r="H41" s="289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40"/>
      <c r="M41" s="341"/>
      <c r="N41" s="341"/>
      <c r="O41" s="341"/>
      <c r="P41" s="342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Dienstag</v>
      </c>
      <c r="B42" s="265">
        <f t="shared" si="9"/>
        <v>46469</v>
      </c>
      <c r="C42" s="283"/>
      <c r="D42" s="279"/>
      <c r="E42" s="280">
        <f t="shared" si="1"/>
        <v>0</v>
      </c>
      <c r="F42" s="289"/>
      <c r="G42" s="289"/>
      <c r="H42" s="289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40"/>
      <c r="M42" s="341"/>
      <c r="N42" s="341"/>
      <c r="O42" s="341"/>
      <c r="P42" s="342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Mittwoch</v>
      </c>
      <c r="B43" s="265">
        <f t="shared" si="9"/>
        <v>46470</v>
      </c>
      <c r="C43" s="283"/>
      <c r="D43" s="279"/>
      <c r="E43" s="280">
        <f t="shared" si="1"/>
        <v>0</v>
      </c>
      <c r="F43" s="289"/>
      <c r="G43" s="289"/>
      <c r="H43" s="289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40"/>
      <c r="M43" s="341"/>
      <c r="N43" s="341"/>
      <c r="O43" s="341"/>
      <c r="P43" s="342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Donnerstag</v>
      </c>
      <c r="B44" s="265">
        <f t="shared" si="9"/>
        <v>46471</v>
      </c>
      <c r="C44" s="283"/>
      <c r="D44" s="279"/>
      <c r="E44" s="280">
        <f t="shared" si="1"/>
        <v>0</v>
      </c>
      <c r="F44" s="289"/>
      <c r="G44" s="289"/>
      <c r="H44" s="289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40"/>
      <c r="M44" s="341"/>
      <c r="N44" s="341"/>
      <c r="O44" s="341"/>
      <c r="P44" s="342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Freitag</v>
      </c>
      <c r="B45" s="265">
        <f t="shared" si="9"/>
        <v>46472</v>
      </c>
      <c r="C45" s="283" t="s">
        <v>21</v>
      </c>
      <c r="D45" s="279"/>
      <c r="E45" s="280">
        <f t="shared" si="1"/>
        <v>0</v>
      </c>
      <c r="F45" s="289"/>
      <c r="G45" s="289"/>
      <c r="H45" s="289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40" t="s">
        <v>102</v>
      </c>
      <c r="M45" s="341"/>
      <c r="N45" s="341"/>
      <c r="O45" s="341"/>
      <c r="P45" s="342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Samstag</v>
      </c>
      <c r="B46" s="265">
        <f t="shared" si="9"/>
        <v>46473</v>
      </c>
      <c r="C46" s="283"/>
      <c r="D46" s="279"/>
      <c r="E46" s="280" t="str">
        <f t="shared" si="1"/>
        <v/>
      </c>
      <c r="F46" s="289"/>
      <c r="G46" s="289"/>
      <c r="H46" s="289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40"/>
      <c r="M46" s="341"/>
      <c r="N46" s="341"/>
      <c r="O46" s="341"/>
      <c r="P46" s="342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Sonntag</v>
      </c>
      <c r="B47" s="265">
        <f t="shared" si="9"/>
        <v>46474</v>
      </c>
      <c r="C47" s="283"/>
      <c r="D47" s="279"/>
      <c r="E47" s="280" t="str">
        <f t="shared" si="1"/>
        <v/>
      </c>
      <c r="F47" s="289"/>
      <c r="G47" s="289"/>
      <c r="H47" s="289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40"/>
      <c r="M47" s="341"/>
      <c r="N47" s="341"/>
      <c r="O47" s="341"/>
      <c r="P47" s="342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Montag</v>
      </c>
      <c r="B48" s="265">
        <f t="shared" si="9"/>
        <v>46475</v>
      </c>
      <c r="C48" s="283" t="s">
        <v>21</v>
      </c>
      <c r="D48" s="279"/>
      <c r="E48" s="280">
        <f t="shared" si="1"/>
        <v>0</v>
      </c>
      <c r="F48" s="289"/>
      <c r="G48" s="289"/>
      <c r="H48" s="289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40" t="s">
        <v>102</v>
      </c>
      <c r="M48" s="341"/>
      <c r="N48" s="341"/>
      <c r="O48" s="341"/>
      <c r="P48" s="342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Dienstag</v>
      </c>
      <c r="B49" s="265">
        <f t="shared" si="9"/>
        <v>46476</v>
      </c>
      <c r="C49" s="283"/>
      <c r="D49" s="279"/>
      <c r="E49" s="280">
        <f t="shared" si="1"/>
        <v>0</v>
      </c>
      <c r="F49" s="289"/>
      <c r="G49" s="289"/>
      <c r="H49" s="289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40"/>
      <c r="M49" s="341"/>
      <c r="N49" s="341"/>
      <c r="O49" s="341"/>
      <c r="P49" s="342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Mittwoch</v>
      </c>
      <c r="B50" s="265">
        <f t="shared" si="9"/>
        <v>46477</v>
      </c>
      <c r="C50" s="285"/>
      <c r="D50" s="279"/>
      <c r="E50" s="280">
        <f t="shared" si="1"/>
        <v>0</v>
      </c>
      <c r="F50" s="290"/>
      <c r="G50" s="289"/>
      <c r="H50" s="290"/>
      <c r="I50" s="281">
        <f t="shared" si="2"/>
        <v>0</v>
      </c>
      <c r="J50" s="287">
        <f t="shared" si="6"/>
        <v>0</v>
      </c>
      <c r="K50" s="288">
        <f t="shared" si="7"/>
        <v>0</v>
      </c>
      <c r="L50" s="343"/>
      <c r="M50" s="344"/>
      <c r="N50" s="344"/>
      <c r="O50" s="344"/>
      <c r="P50" s="345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8" t="s">
        <v>48</v>
      </c>
      <c r="C51" s="299"/>
      <c r="D51" s="300"/>
      <c r="E51" s="300" t="s">
        <v>24</v>
      </c>
      <c r="F51" s="301"/>
      <c r="G51" s="301"/>
      <c r="H51" s="301"/>
      <c r="I51" s="300" t="s">
        <v>34</v>
      </c>
      <c r="J51" s="300" t="s">
        <v>50</v>
      </c>
      <c r="K51" s="300" t="s">
        <v>49</v>
      </c>
      <c r="L51" s="291"/>
      <c r="M51" s="291"/>
      <c r="N51" s="291"/>
      <c r="O51" s="291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2">
        <f>SUM(E20:E50)</f>
        <v>0</v>
      </c>
      <c r="F52" s="293"/>
      <c r="G52" s="294"/>
      <c r="H52" s="295"/>
      <c r="I52" s="292">
        <f>SUM(I20:I50)</f>
        <v>0</v>
      </c>
      <c r="J52" s="292">
        <f>SUM(J20:J50)</f>
        <v>0</v>
      </c>
      <c r="K52" s="296">
        <f>K50</f>
        <v>0</v>
      </c>
      <c r="L52" s="297"/>
      <c r="M52" s="297"/>
      <c r="N52" s="297"/>
      <c r="O52" s="297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76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70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72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75</v>
      </c>
      <c r="I56" s="246"/>
      <c r="J56" s="150"/>
      <c r="K56" s="346"/>
      <c r="L56" s="346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71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47" t="s">
        <v>6</v>
      </c>
      <c r="D58" s="347"/>
      <c r="E58" s="347"/>
      <c r="F58" s="347"/>
      <c r="G58" s="347"/>
      <c r="H58" s="233" t="s">
        <v>73</v>
      </c>
      <c r="I58" s="252"/>
      <c r="J58" s="150"/>
      <c r="K58" s="256" t="s">
        <v>5</v>
      </c>
      <c r="L58" s="348" t="s">
        <v>20</v>
      </c>
      <c r="M58" s="348"/>
      <c r="N58" s="348"/>
      <c r="O58" s="348"/>
      <c r="P58" s="348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74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77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MeEtpqR9bz+uRKv4R+MX2tp5HE8q8bDFOjD6BlzxhEyqWjjdvY15SGKMGW/FKsogHv9AKv39qPlmV+kLkRXodw==" saltValue="0Dp/no1iX1sGm4E6aqdscw==" spinCount="100000" sheet="1" objects="1" scenarios="1" selectLockedCells="1"/>
  <mergeCells count="46"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  <mergeCell ref="L39:P39"/>
    <mergeCell ref="L40:P40"/>
    <mergeCell ref="L41:P41"/>
    <mergeCell ref="L42:P42"/>
    <mergeCell ref="L43:P43"/>
    <mergeCell ref="L34:P34"/>
    <mergeCell ref="L35:P35"/>
    <mergeCell ref="L36:P36"/>
    <mergeCell ref="L37:P37"/>
    <mergeCell ref="L38:P38"/>
    <mergeCell ref="L29:P29"/>
    <mergeCell ref="L30:P30"/>
    <mergeCell ref="L31:P31"/>
    <mergeCell ref="L32:P32"/>
    <mergeCell ref="L33:P33"/>
    <mergeCell ref="L24:P24"/>
    <mergeCell ref="L25:P25"/>
    <mergeCell ref="L26:P26"/>
    <mergeCell ref="L27:P27"/>
    <mergeCell ref="L28:P28"/>
    <mergeCell ref="L19:P19"/>
    <mergeCell ref="L20:P20"/>
    <mergeCell ref="L21:P21"/>
    <mergeCell ref="L22:P22"/>
    <mergeCell ref="L23:P23"/>
    <mergeCell ref="E15:F15"/>
    <mergeCell ref="C18:E18"/>
    <mergeCell ref="F18:H18"/>
    <mergeCell ref="I18:K18"/>
    <mergeCell ref="L18:P18"/>
    <mergeCell ref="B2:H2"/>
    <mergeCell ref="I2:J2"/>
    <mergeCell ref="E5:H5"/>
    <mergeCell ref="M5:O5"/>
    <mergeCell ref="E7:H7"/>
    <mergeCell ref="M7:O7"/>
  </mergeCells>
  <phoneticPr fontId="43" type="noConversion"/>
  <conditionalFormatting sqref="B20:B50">
    <cfRule type="expression" dxfId="19" priority="15" stopIfTrue="1">
      <formula>$Q20=TRUE()</formula>
    </cfRule>
  </conditionalFormatting>
  <conditionalFormatting sqref="B20:C50">
    <cfRule type="expression" dxfId="18" priority="10" stopIfTrue="1">
      <formula>OR(($A20="Samstag"),($A20="Sonntag"))</formula>
    </cfRule>
  </conditionalFormatting>
  <conditionalFormatting sqref="C20:C49">
    <cfRule type="expression" dxfId="17" priority="9" stopIfTrue="1">
      <formula>AND(OR(C20="F",C20="K",C20="U"),OR(F20&lt;&gt;0,G20&lt;&gt;0,H20&gt;0))</formula>
    </cfRule>
  </conditionalFormatting>
  <conditionalFormatting sqref="C51:O51">
    <cfRule type="expression" dxfId="16" priority="136" stopIfTrue="1">
      <formula>OR(($A51="Samstag"),($A51="Sonntag"))</formula>
    </cfRule>
  </conditionalFormatting>
  <conditionalFormatting sqref="D20:D50">
    <cfRule type="expression" dxfId="15" priority="1" stopIfTrue="1">
      <formula>AND(C20="SU",ISBLANK(D20))</formula>
    </cfRule>
    <cfRule type="expression" dxfId="14" priority="2" stopIfTrue="1">
      <formula>OR(($A20="Samstag"),($A20="Sonntag"))</formula>
    </cfRule>
  </conditionalFormatting>
  <conditionalFormatting sqref="E20:H50">
    <cfRule type="expression" dxfId="13" priority="7" stopIfTrue="1">
      <formula>OR(($A20="Samstag"),($A20="Sonntag"))</formula>
    </cfRule>
  </conditionalFormatting>
  <conditionalFormatting sqref="G20:G50">
    <cfRule type="expression" dxfId="12" priority="6">
      <formula>OR(AND(U20&lt;0.5,V20-T20&gt;6),AND(U20&lt;0.75,V20-T20&gt;9))</formula>
    </cfRule>
  </conditionalFormatting>
  <conditionalFormatting sqref="I20:I50">
    <cfRule type="cellIs" dxfId="11" priority="3" operator="greaterThan">
      <formula>10</formula>
    </cfRule>
  </conditionalFormatting>
  <conditionalFormatting sqref="I20:O50">
    <cfRule type="expression" dxfId="10" priority="4" stopIfTrue="1">
      <formula>OR(($A20="Samstag"),($A20="Sonntag"))</formula>
    </cfRule>
  </conditionalFormatting>
  <conditionalFormatting sqref="N11 N15">
    <cfRule type="cellIs" dxfId="9" priority="16" stopIfTrue="1" operator="equal">
      <formula>0</formula>
    </cfRule>
  </conditionalFormatting>
  <conditionalFormatting sqref="N11">
    <cfRule type="cellIs" dxfId="8" priority="138" stopIfTrue="1" operator="equal">
      <formula>$F$10</formula>
    </cfRule>
    <cfRule type="cellIs" dxfId="7" priority="139" stopIfTrue="1" operator="notEqual">
      <formula>$F$10</formula>
    </cfRule>
  </conditionalFormatting>
  <conditionalFormatting sqref="N15">
    <cfRule type="cellIs" dxfId="6" priority="17" stopIfTrue="1" operator="notEqual">
      <formula>$F$14</formula>
    </cfRule>
    <cfRule type="cellIs" dxfId="5" priority="137" stopIfTrue="1" operator="equal">
      <formula>$F$14</formula>
    </cfRule>
  </conditionalFormatting>
  <dataValidations count="7">
    <dataValidation type="list" allowBlank="1" showInputMessage="1" showErrorMessage="1" sqref="E15:F15" xr:uid="{00000000-0002-0000-0600-000000000000}">
      <formula1>$B$20:$B$50</formula1>
    </dataValidation>
    <dataValidation type="decimal" allowBlank="1" showInputMessage="1" showErrorMessage="1" errorTitle="Eingabefehler" error="Bitte geben Sie eine Dezimalzahl ein." sqref="M7" xr:uid="{00000000-0002-0000-0600-000001000000}">
      <formula1>-1000</formula1>
      <formula2>1000</formula2>
    </dataValidation>
    <dataValidation showInputMessage="1" showErrorMessage="1" sqref="G8:I8" xr:uid="{00000000-0002-0000-0600-000002000000}"/>
    <dataValidation type="decimal" allowBlank="1" showInputMessage="1" showErrorMessage="1" sqref="I10:M10 I14:M14" xr:uid="{00000000-0002-0000-0600-000003000000}">
      <formula1>$AA$33</formula1>
      <formula2>$AA$34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6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20:D50" xr:uid="{00000000-0002-0000-0600-000005000000}">
      <formula1>0</formula1>
      <formula2>20</formula2>
    </dataValidation>
    <dataValidation type="list" allowBlank="1" showInputMessage="1" showErrorMessage="1" sqref="C20:C50" xr:uid="{00000000-0002-0000-06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4"/>
  <dimension ref="A1:B93"/>
  <sheetViews>
    <sheetView topLeftCell="A19" workbookViewId="0">
      <selection activeCell="C15" sqref="C15"/>
    </sheetView>
  </sheetViews>
  <sheetFormatPr baseColWidth="10" defaultColWidth="10.83203125" defaultRowHeight="15"/>
  <cols>
    <col min="1" max="1" width="26.33203125" style="135" customWidth="1"/>
    <col min="2" max="2" width="13.33203125" style="135" customWidth="1"/>
    <col min="3" max="16384" width="10.83203125" style="135"/>
  </cols>
  <sheetData>
    <row r="1" spans="1:1">
      <c r="A1" s="135" t="s">
        <v>30</v>
      </c>
    </row>
    <row r="4" spans="1:1">
      <c r="A4" s="132" t="s">
        <v>66</v>
      </c>
    </row>
    <row r="5" spans="1:1">
      <c r="A5" s="133"/>
    </row>
    <row r="6" spans="1:1">
      <c r="A6" s="133" t="s">
        <v>36</v>
      </c>
    </row>
    <row r="7" spans="1:1">
      <c r="A7" s="133" t="s">
        <v>37</v>
      </c>
    </row>
    <row r="8" spans="1:1">
      <c r="A8" s="133" t="s">
        <v>21</v>
      </c>
    </row>
    <row r="9" spans="1:1">
      <c r="A9" s="133" t="s">
        <v>38</v>
      </c>
    </row>
    <row r="10" spans="1:1">
      <c r="A10" s="133" t="s">
        <v>39</v>
      </c>
    </row>
    <row r="11" spans="1:1">
      <c r="A11" s="134" t="s">
        <v>40</v>
      </c>
    </row>
    <row r="13" spans="1:1">
      <c r="A13" s="132" t="s">
        <v>67</v>
      </c>
    </row>
    <row r="14" spans="1:1">
      <c r="A14" s="133">
        <v>0</v>
      </c>
    </row>
    <row r="15" spans="1:1">
      <c r="A15" s="134">
        <v>10</v>
      </c>
    </row>
    <row r="16" spans="1:1">
      <c r="A16" s="126"/>
    </row>
    <row r="17" spans="1:2">
      <c r="A17" s="132" t="s">
        <v>69</v>
      </c>
    </row>
    <row r="18" spans="1:2">
      <c r="A18" s="133">
        <v>0</v>
      </c>
    </row>
    <row r="19" spans="1:2">
      <c r="A19" s="134">
        <v>48</v>
      </c>
    </row>
    <row r="21" spans="1:2">
      <c r="A21" s="132" t="s">
        <v>17</v>
      </c>
      <c r="B21" s="131"/>
    </row>
    <row r="22" spans="1:2">
      <c r="A22" s="136">
        <v>10</v>
      </c>
    </row>
    <row r="24" spans="1:2">
      <c r="A24" s="132" t="s">
        <v>8</v>
      </c>
    </row>
    <row r="25" spans="1:2">
      <c r="A25" s="133"/>
    </row>
    <row r="26" spans="1:2">
      <c r="A26" s="133" t="s">
        <v>9</v>
      </c>
    </row>
    <row r="27" spans="1:2">
      <c r="A27" s="133" t="s">
        <v>10</v>
      </c>
    </row>
    <row r="28" spans="1:2">
      <c r="A28" s="133" t="s">
        <v>11</v>
      </c>
    </row>
    <row r="29" spans="1:2">
      <c r="A29" s="133" t="s">
        <v>12</v>
      </c>
    </row>
    <row r="30" spans="1:2">
      <c r="A30" s="133" t="s">
        <v>13</v>
      </c>
    </row>
    <row r="31" spans="1:2">
      <c r="A31" s="133" t="s">
        <v>14</v>
      </c>
    </row>
    <row r="32" spans="1:2">
      <c r="A32" s="133" t="s">
        <v>15</v>
      </c>
    </row>
    <row r="33" spans="1:2">
      <c r="A33" s="134" t="s">
        <v>16</v>
      </c>
    </row>
    <row r="35" spans="1:2">
      <c r="A35" s="137" t="s">
        <v>68</v>
      </c>
      <c r="B35" s="138" t="s">
        <v>43</v>
      </c>
    </row>
    <row r="36" spans="1:2">
      <c r="A36" s="139">
        <v>1</v>
      </c>
      <c r="B36" s="140">
        <f>1/60*A36</f>
        <v>1.6666666666666666E-2</v>
      </c>
    </row>
    <row r="37" spans="1:2">
      <c r="A37" s="139">
        <v>2</v>
      </c>
      <c r="B37" s="140">
        <f t="shared" ref="B37:B93" si="0">1/60*A37</f>
        <v>3.3333333333333333E-2</v>
      </c>
    </row>
    <row r="38" spans="1:2">
      <c r="A38" s="139">
        <v>3</v>
      </c>
      <c r="B38" s="140">
        <f t="shared" si="0"/>
        <v>0.05</v>
      </c>
    </row>
    <row r="39" spans="1:2">
      <c r="A39" s="139">
        <v>4</v>
      </c>
      <c r="B39" s="140">
        <f t="shared" si="0"/>
        <v>6.6666666666666666E-2</v>
      </c>
    </row>
    <row r="40" spans="1:2">
      <c r="A40" s="139">
        <v>5</v>
      </c>
      <c r="B40" s="140">
        <f t="shared" si="0"/>
        <v>8.3333333333333329E-2</v>
      </c>
    </row>
    <row r="41" spans="1:2">
      <c r="A41" s="139">
        <v>6</v>
      </c>
      <c r="B41" s="140">
        <f t="shared" si="0"/>
        <v>0.1</v>
      </c>
    </row>
    <row r="42" spans="1:2">
      <c r="A42" s="139">
        <v>7</v>
      </c>
      <c r="B42" s="140">
        <f t="shared" si="0"/>
        <v>0.11666666666666667</v>
      </c>
    </row>
    <row r="43" spans="1:2">
      <c r="A43" s="139">
        <v>8</v>
      </c>
      <c r="B43" s="140">
        <f t="shared" si="0"/>
        <v>0.13333333333333333</v>
      </c>
    </row>
    <row r="44" spans="1:2">
      <c r="A44" s="139">
        <v>9</v>
      </c>
      <c r="B44" s="140">
        <f t="shared" si="0"/>
        <v>0.15</v>
      </c>
    </row>
    <row r="45" spans="1:2">
      <c r="A45" s="139">
        <v>10</v>
      </c>
      <c r="B45" s="140">
        <f t="shared" si="0"/>
        <v>0.16666666666666666</v>
      </c>
    </row>
    <row r="46" spans="1:2">
      <c r="A46" s="139">
        <v>11</v>
      </c>
      <c r="B46" s="140">
        <f t="shared" si="0"/>
        <v>0.18333333333333332</v>
      </c>
    </row>
    <row r="47" spans="1:2">
      <c r="A47" s="139">
        <v>12</v>
      </c>
      <c r="B47" s="140">
        <f t="shared" si="0"/>
        <v>0.2</v>
      </c>
    </row>
    <row r="48" spans="1:2">
      <c r="A48" s="139">
        <v>13</v>
      </c>
      <c r="B48" s="140">
        <f t="shared" si="0"/>
        <v>0.21666666666666667</v>
      </c>
    </row>
    <row r="49" spans="1:2">
      <c r="A49" s="139">
        <v>14</v>
      </c>
      <c r="B49" s="140">
        <f t="shared" si="0"/>
        <v>0.23333333333333334</v>
      </c>
    </row>
    <row r="50" spans="1:2">
      <c r="A50" s="139">
        <v>15</v>
      </c>
      <c r="B50" s="140">
        <f t="shared" si="0"/>
        <v>0.25</v>
      </c>
    </row>
    <row r="51" spans="1:2">
      <c r="A51" s="139">
        <v>16</v>
      </c>
      <c r="B51" s="140">
        <f t="shared" si="0"/>
        <v>0.26666666666666666</v>
      </c>
    </row>
    <row r="52" spans="1:2">
      <c r="A52" s="139">
        <v>17</v>
      </c>
      <c r="B52" s="140">
        <f t="shared" si="0"/>
        <v>0.28333333333333333</v>
      </c>
    </row>
    <row r="53" spans="1:2">
      <c r="A53" s="139">
        <v>18</v>
      </c>
      <c r="B53" s="140">
        <f t="shared" si="0"/>
        <v>0.3</v>
      </c>
    </row>
    <row r="54" spans="1:2">
      <c r="A54" s="139">
        <v>19</v>
      </c>
      <c r="B54" s="140">
        <f t="shared" si="0"/>
        <v>0.31666666666666665</v>
      </c>
    </row>
    <row r="55" spans="1:2">
      <c r="A55" s="139">
        <v>20</v>
      </c>
      <c r="B55" s="140">
        <f t="shared" si="0"/>
        <v>0.33333333333333331</v>
      </c>
    </row>
    <row r="56" spans="1:2">
      <c r="A56" s="139">
        <v>21</v>
      </c>
      <c r="B56" s="140">
        <f t="shared" si="0"/>
        <v>0.35</v>
      </c>
    </row>
    <row r="57" spans="1:2">
      <c r="A57" s="139">
        <v>22</v>
      </c>
      <c r="B57" s="140">
        <f t="shared" si="0"/>
        <v>0.36666666666666664</v>
      </c>
    </row>
    <row r="58" spans="1:2">
      <c r="A58" s="139">
        <v>23</v>
      </c>
      <c r="B58" s="140">
        <f t="shared" si="0"/>
        <v>0.3833333333333333</v>
      </c>
    </row>
    <row r="59" spans="1:2">
      <c r="A59" s="139">
        <v>24</v>
      </c>
      <c r="B59" s="140">
        <f t="shared" si="0"/>
        <v>0.4</v>
      </c>
    </row>
    <row r="60" spans="1:2">
      <c r="A60" s="139">
        <v>25</v>
      </c>
      <c r="B60" s="140">
        <f t="shared" si="0"/>
        <v>0.41666666666666669</v>
      </c>
    </row>
    <row r="61" spans="1:2">
      <c r="A61" s="139">
        <v>26</v>
      </c>
      <c r="B61" s="140">
        <f t="shared" si="0"/>
        <v>0.43333333333333335</v>
      </c>
    </row>
    <row r="62" spans="1:2">
      <c r="A62" s="139">
        <v>27</v>
      </c>
      <c r="B62" s="140">
        <f t="shared" si="0"/>
        <v>0.45</v>
      </c>
    </row>
    <row r="63" spans="1:2">
      <c r="A63" s="139">
        <v>28</v>
      </c>
      <c r="B63" s="140">
        <f t="shared" si="0"/>
        <v>0.46666666666666667</v>
      </c>
    </row>
    <row r="64" spans="1:2">
      <c r="A64" s="139">
        <v>29</v>
      </c>
      <c r="B64" s="140">
        <f t="shared" si="0"/>
        <v>0.48333333333333334</v>
      </c>
    </row>
    <row r="65" spans="1:2">
      <c r="A65" s="139">
        <v>30</v>
      </c>
      <c r="B65" s="140">
        <f t="shared" si="0"/>
        <v>0.5</v>
      </c>
    </row>
    <row r="66" spans="1:2">
      <c r="A66" s="139">
        <v>31</v>
      </c>
      <c r="B66" s="140">
        <f t="shared" si="0"/>
        <v>0.51666666666666661</v>
      </c>
    </row>
    <row r="67" spans="1:2">
      <c r="A67" s="139">
        <v>32</v>
      </c>
      <c r="B67" s="140">
        <f t="shared" si="0"/>
        <v>0.53333333333333333</v>
      </c>
    </row>
    <row r="68" spans="1:2">
      <c r="A68" s="139">
        <v>33</v>
      </c>
      <c r="B68" s="140">
        <f t="shared" si="0"/>
        <v>0.55000000000000004</v>
      </c>
    </row>
    <row r="69" spans="1:2">
      <c r="A69" s="139">
        <v>34</v>
      </c>
      <c r="B69" s="140">
        <f t="shared" si="0"/>
        <v>0.56666666666666665</v>
      </c>
    </row>
    <row r="70" spans="1:2">
      <c r="A70" s="139">
        <v>35</v>
      </c>
      <c r="B70" s="140">
        <f t="shared" si="0"/>
        <v>0.58333333333333337</v>
      </c>
    </row>
    <row r="71" spans="1:2">
      <c r="A71" s="139">
        <v>38</v>
      </c>
      <c r="B71" s="140">
        <f t="shared" si="0"/>
        <v>0.6333333333333333</v>
      </c>
    </row>
    <row r="72" spans="1:2">
      <c r="A72" s="139">
        <v>39</v>
      </c>
      <c r="B72" s="140">
        <f t="shared" si="0"/>
        <v>0.65</v>
      </c>
    </row>
    <row r="73" spans="1:2">
      <c r="A73" s="139">
        <v>40</v>
      </c>
      <c r="B73" s="140">
        <f t="shared" si="0"/>
        <v>0.66666666666666663</v>
      </c>
    </row>
    <row r="74" spans="1:2">
      <c r="A74" s="139">
        <v>41</v>
      </c>
      <c r="B74" s="140">
        <f t="shared" si="0"/>
        <v>0.68333333333333335</v>
      </c>
    </row>
    <row r="75" spans="1:2">
      <c r="A75" s="139">
        <v>42</v>
      </c>
      <c r="B75" s="140">
        <f t="shared" si="0"/>
        <v>0.7</v>
      </c>
    </row>
    <row r="76" spans="1:2">
      <c r="A76" s="139">
        <v>43</v>
      </c>
      <c r="B76" s="140">
        <f t="shared" si="0"/>
        <v>0.71666666666666667</v>
      </c>
    </row>
    <row r="77" spans="1:2">
      <c r="A77" s="139">
        <v>44</v>
      </c>
      <c r="B77" s="140">
        <f t="shared" si="0"/>
        <v>0.73333333333333328</v>
      </c>
    </row>
    <row r="78" spans="1:2">
      <c r="A78" s="139">
        <v>45</v>
      </c>
      <c r="B78" s="140">
        <f t="shared" si="0"/>
        <v>0.75</v>
      </c>
    </row>
    <row r="79" spans="1:2">
      <c r="A79" s="139">
        <v>46</v>
      </c>
      <c r="B79" s="140">
        <f t="shared" si="0"/>
        <v>0.76666666666666661</v>
      </c>
    </row>
    <row r="80" spans="1:2">
      <c r="A80" s="139">
        <v>47</v>
      </c>
      <c r="B80" s="140">
        <f t="shared" si="0"/>
        <v>0.78333333333333333</v>
      </c>
    </row>
    <row r="81" spans="1:2">
      <c r="A81" s="139">
        <v>48</v>
      </c>
      <c r="B81" s="140">
        <f t="shared" si="0"/>
        <v>0.8</v>
      </c>
    </row>
    <row r="82" spans="1:2">
      <c r="A82" s="139">
        <v>49</v>
      </c>
      <c r="B82" s="140">
        <f t="shared" si="0"/>
        <v>0.81666666666666665</v>
      </c>
    </row>
    <row r="83" spans="1:2">
      <c r="A83" s="139">
        <v>50</v>
      </c>
      <c r="B83" s="140">
        <f t="shared" si="0"/>
        <v>0.83333333333333337</v>
      </c>
    </row>
    <row r="84" spans="1:2">
      <c r="A84" s="139">
        <v>51</v>
      </c>
      <c r="B84" s="140">
        <f t="shared" si="0"/>
        <v>0.85</v>
      </c>
    </row>
    <row r="85" spans="1:2">
      <c r="A85" s="139">
        <v>52</v>
      </c>
      <c r="B85" s="140">
        <f t="shared" si="0"/>
        <v>0.8666666666666667</v>
      </c>
    </row>
    <row r="86" spans="1:2">
      <c r="A86" s="139">
        <v>53</v>
      </c>
      <c r="B86" s="140">
        <f t="shared" si="0"/>
        <v>0.8833333333333333</v>
      </c>
    </row>
    <row r="87" spans="1:2">
      <c r="A87" s="139">
        <v>54</v>
      </c>
      <c r="B87" s="140">
        <f t="shared" si="0"/>
        <v>0.9</v>
      </c>
    </row>
    <row r="88" spans="1:2">
      <c r="A88" s="139">
        <v>55</v>
      </c>
      <c r="B88" s="140">
        <f t="shared" si="0"/>
        <v>0.91666666666666663</v>
      </c>
    </row>
    <row r="89" spans="1:2">
      <c r="A89" s="139">
        <v>56</v>
      </c>
      <c r="B89" s="140">
        <f t="shared" si="0"/>
        <v>0.93333333333333335</v>
      </c>
    </row>
    <row r="90" spans="1:2">
      <c r="A90" s="139">
        <v>57</v>
      </c>
      <c r="B90" s="140">
        <f t="shared" si="0"/>
        <v>0.95</v>
      </c>
    </row>
    <row r="91" spans="1:2">
      <c r="A91" s="139">
        <v>58</v>
      </c>
      <c r="B91" s="140">
        <f t="shared" si="0"/>
        <v>0.96666666666666667</v>
      </c>
    </row>
    <row r="92" spans="1:2">
      <c r="A92" s="139">
        <v>59</v>
      </c>
      <c r="B92" s="140">
        <f t="shared" si="0"/>
        <v>0.98333333333333328</v>
      </c>
    </row>
    <row r="93" spans="1:2">
      <c r="A93" s="141">
        <v>60</v>
      </c>
      <c r="B93" s="142">
        <f t="shared" si="0"/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5"/>
  <dimension ref="A1:IU74"/>
  <sheetViews>
    <sheetView showGridLines="0" zoomScale="115" zoomScaleNormal="115" zoomScaleSheetLayoutView="55" zoomScalePageLayoutView="115" workbookViewId="0">
      <selection activeCell="J11" sqref="J11"/>
    </sheetView>
  </sheetViews>
  <sheetFormatPr baseColWidth="10" defaultColWidth="0" defaultRowHeight="15" zeroHeight="1"/>
  <cols>
    <col min="1" max="1" width="5" style="9" customWidth="1"/>
    <col min="2" max="2" width="7.1640625" style="18" customWidth="1"/>
    <col min="3" max="3" width="5.83203125" style="18" customWidth="1"/>
    <col min="4" max="8" width="7.5" style="18" customWidth="1"/>
    <col min="9" max="9" width="7.1640625" style="18" bestFit="1" customWidth="1"/>
    <col min="10" max="10" width="9.33203125" style="18" customWidth="1"/>
    <col min="11" max="11" width="11.1640625" style="18" customWidth="1"/>
    <col min="12" max="12" width="25.5" style="18" customWidth="1"/>
    <col min="13" max="13" width="12.33203125" style="27" customWidth="1"/>
    <col min="14" max="14" width="5" style="27" customWidth="1"/>
    <col min="15" max="15" width="10.1640625" style="9" customWidth="1"/>
    <col min="16" max="16" width="7.5" style="9" bestFit="1" customWidth="1"/>
    <col min="17" max="18" width="7.1640625" style="9" bestFit="1" customWidth="1"/>
    <col min="19" max="19" width="7.6640625" style="9" bestFit="1" customWidth="1"/>
    <col min="20" max="20" width="7.5" style="9" bestFit="1" customWidth="1"/>
    <col min="21" max="21" width="8.1640625" style="9" bestFit="1" customWidth="1"/>
    <col min="22" max="22" width="7.1640625" style="9" bestFit="1" customWidth="1"/>
    <col min="23" max="23" width="7.1640625" style="9" customWidth="1"/>
    <col min="24" max="24" width="10.5" style="9" customWidth="1"/>
    <col min="25" max="25" width="8.33203125" style="9" customWidth="1"/>
    <col min="26" max="26" width="11.1640625" style="9" customWidth="1"/>
    <col min="27" max="28" width="11.1640625" style="126" hidden="1" customWidth="1"/>
    <col min="29" max="31" width="6.1640625" style="127" hidden="1" customWidth="1"/>
    <col min="32" max="255" width="6.1640625" hidden="1" customWidth="1"/>
  </cols>
  <sheetData>
    <row r="1" spans="1:31" ht="11.25" customHeight="1"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0"/>
      <c r="N1" s="10"/>
      <c r="O1" s="83"/>
      <c r="P1" s="83"/>
      <c r="Q1" s="83"/>
      <c r="R1" s="83"/>
    </row>
    <row r="2" spans="1:31" ht="21">
      <c r="B2" s="349" t="s">
        <v>22</v>
      </c>
      <c r="C2" s="349"/>
      <c r="D2" s="349"/>
      <c r="E2" s="349"/>
      <c r="F2" s="349"/>
      <c r="G2" s="349"/>
      <c r="H2" s="349"/>
      <c r="I2" s="349" t="s">
        <v>23</v>
      </c>
      <c r="J2" s="349"/>
      <c r="K2" s="118">
        <v>2015</v>
      </c>
      <c r="L2" s="124"/>
      <c r="M2" s="125"/>
      <c r="N2" s="10"/>
      <c r="O2" s="83"/>
      <c r="P2" s="83"/>
      <c r="Q2" s="83"/>
      <c r="R2" s="83"/>
    </row>
    <row r="3" spans="1:31" ht="11.2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0"/>
      <c r="N3" s="10"/>
      <c r="O3" s="83"/>
      <c r="P3" s="83"/>
      <c r="Q3" s="83"/>
      <c r="R3" s="83"/>
    </row>
    <row r="4" spans="1:31" ht="16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83"/>
      <c r="P4" s="83"/>
      <c r="Q4" s="83"/>
      <c r="R4" s="83"/>
    </row>
    <row r="5" spans="1:31" ht="22.5" customHeight="1">
      <c r="B5" s="16" t="s">
        <v>3</v>
      </c>
      <c r="C5" s="17"/>
      <c r="D5" s="17"/>
      <c r="E5" s="356" t="s">
        <v>64</v>
      </c>
      <c r="F5" s="357"/>
      <c r="G5" s="357"/>
      <c r="H5" s="358"/>
      <c r="J5" s="28" t="s">
        <v>4</v>
      </c>
      <c r="L5" s="97" t="s">
        <v>65</v>
      </c>
      <c r="M5" s="19"/>
      <c r="N5" s="20"/>
      <c r="O5" s="85"/>
    </row>
    <row r="6" spans="1:31">
      <c r="B6" s="21"/>
      <c r="C6" s="22"/>
      <c r="D6" s="22"/>
      <c r="E6" s="22"/>
      <c r="F6" s="22"/>
      <c r="G6" s="23"/>
      <c r="H6" s="23"/>
      <c r="J6" s="119"/>
      <c r="K6" s="24"/>
      <c r="L6" s="25"/>
      <c r="M6" s="26"/>
    </row>
    <row r="7" spans="1:31" ht="22.5" customHeight="1">
      <c r="B7" s="16" t="s">
        <v>8</v>
      </c>
      <c r="C7" s="24"/>
      <c r="E7" s="359"/>
      <c r="F7" s="360"/>
      <c r="G7" s="360"/>
      <c r="H7" s="361"/>
      <c r="J7" s="28" t="s">
        <v>54</v>
      </c>
      <c r="L7" s="98">
        <v>19.914999999999999</v>
      </c>
      <c r="M7" s="26"/>
    </row>
    <row r="8" spans="1:31">
      <c r="B8" s="16"/>
      <c r="C8" s="28"/>
      <c r="D8" s="28"/>
      <c r="E8" s="28"/>
      <c r="F8" s="22"/>
      <c r="G8" s="29"/>
      <c r="H8" s="29"/>
      <c r="I8" s="29"/>
      <c r="J8" s="22"/>
      <c r="K8" s="28"/>
      <c r="L8" s="30"/>
      <c r="M8" s="26"/>
    </row>
    <row r="9" spans="1:31" ht="22.5" customHeight="1">
      <c r="B9" s="16" t="s">
        <v>60</v>
      </c>
      <c r="D9" s="100" t="s">
        <v>25</v>
      </c>
      <c r="E9" s="101" t="s">
        <v>26</v>
      </c>
      <c r="F9" s="102" t="s">
        <v>27</v>
      </c>
      <c r="G9" s="100" t="s">
        <v>28</v>
      </c>
      <c r="H9" s="100" t="s">
        <v>29</v>
      </c>
      <c r="I9" s="31"/>
      <c r="J9" s="28" t="s">
        <v>41</v>
      </c>
      <c r="L9" s="99">
        <v>2</v>
      </c>
      <c r="M9" s="26"/>
    </row>
    <row r="10" spans="1:31" ht="22.5" customHeight="1">
      <c r="B10" s="352" t="s">
        <v>61</v>
      </c>
      <c r="C10" s="353"/>
      <c r="D10" s="104">
        <f>$L$7/5</f>
        <v>3.9829999999999997</v>
      </c>
      <c r="E10" s="105">
        <f>$L$7/5</f>
        <v>3.9829999999999997</v>
      </c>
      <c r="F10" s="105">
        <f>$L$7/5</f>
        <v>3.9829999999999997</v>
      </c>
      <c r="G10" s="105">
        <f>$L$7/5</f>
        <v>3.9829999999999997</v>
      </c>
      <c r="H10" s="106">
        <f>$L$7/5</f>
        <v>3.9829999999999997</v>
      </c>
      <c r="I10" s="103" t="s">
        <v>63</v>
      </c>
      <c r="J10" s="28"/>
      <c r="L10" s="122"/>
      <c r="M10" s="26"/>
    </row>
    <row r="11" spans="1:31" ht="22.5" customHeight="1">
      <c r="B11" s="354" t="s">
        <v>62</v>
      </c>
      <c r="C11" s="355"/>
      <c r="D11" s="107"/>
      <c r="E11" s="108"/>
      <c r="F11" s="108"/>
      <c r="G11" s="108"/>
      <c r="H11" s="109"/>
      <c r="I11" s="114">
        <f>SUM(D11:H11)</f>
        <v>0</v>
      </c>
      <c r="J11" s="115" t="str">
        <f>IF($I$11=0,"",IF($I$11&lt;&gt;$L$7,"Bitte Soll-Zeiten überprüfen! - Summe ungleich wöchentl. Arbeitszeit",""))</f>
        <v/>
      </c>
      <c r="M11" s="26"/>
    </row>
    <row r="12" spans="1:31">
      <c r="B12" s="110"/>
      <c r="C12" s="111"/>
      <c r="D12" s="112"/>
      <c r="E12" s="112"/>
      <c r="F12" s="112"/>
      <c r="G12" s="112"/>
      <c r="H12" s="112"/>
      <c r="I12" s="113"/>
      <c r="J12" s="81"/>
      <c r="K12" s="11"/>
      <c r="L12" s="11"/>
      <c r="M12" s="32"/>
    </row>
    <row r="13" spans="1:31">
      <c r="A13" s="3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31" s="5" customFormat="1" ht="18.75" customHeight="1">
      <c r="A14" s="34"/>
      <c r="B14" s="4"/>
      <c r="C14" s="377" t="s">
        <v>51</v>
      </c>
      <c r="D14" s="378"/>
      <c r="E14" s="379"/>
      <c r="F14" s="374" t="s">
        <v>52</v>
      </c>
      <c r="G14" s="375"/>
      <c r="H14" s="376"/>
      <c r="I14" s="362" t="s">
        <v>47</v>
      </c>
      <c r="J14" s="363"/>
      <c r="K14" s="364"/>
      <c r="L14" s="362"/>
      <c r="M14" s="364"/>
      <c r="N14" s="35"/>
      <c r="O14" s="84"/>
      <c r="P14" s="84" t="s">
        <v>44</v>
      </c>
      <c r="Q14" s="84" t="s">
        <v>45</v>
      </c>
      <c r="R14" s="84" t="s">
        <v>45</v>
      </c>
      <c r="S14" s="84" t="s">
        <v>46</v>
      </c>
      <c r="T14" s="84" t="s">
        <v>44</v>
      </c>
      <c r="U14" s="84" t="s">
        <v>44</v>
      </c>
      <c r="V14" s="84"/>
      <c r="W14" s="84"/>
      <c r="X14" s="84"/>
      <c r="Y14" s="84"/>
      <c r="Z14" s="84"/>
      <c r="AA14" s="128"/>
      <c r="AB14" s="128"/>
      <c r="AC14" s="129"/>
      <c r="AD14" s="129"/>
      <c r="AE14" s="129"/>
    </row>
    <row r="15" spans="1:31" ht="18.75" customHeight="1">
      <c r="A15" s="36">
        <f>DATEVALUE(I2&amp;K2)</f>
        <v>42005</v>
      </c>
      <c r="B15" s="6" t="s">
        <v>0</v>
      </c>
      <c r="C15" s="2" t="s">
        <v>18</v>
      </c>
      <c r="D15" s="8" t="s">
        <v>35</v>
      </c>
      <c r="E15" s="7" t="s">
        <v>32</v>
      </c>
      <c r="F15" s="6" t="s">
        <v>1</v>
      </c>
      <c r="G15" s="1" t="s">
        <v>7</v>
      </c>
      <c r="H15" s="7" t="s">
        <v>2</v>
      </c>
      <c r="I15" s="1" t="s">
        <v>31</v>
      </c>
      <c r="J15" s="3" t="s">
        <v>42</v>
      </c>
      <c r="K15" s="1" t="s">
        <v>33</v>
      </c>
      <c r="L15" s="367" t="s">
        <v>19</v>
      </c>
      <c r="M15" s="368"/>
      <c r="N15" s="37"/>
      <c r="O15" s="116"/>
      <c r="P15" s="85" t="s">
        <v>24</v>
      </c>
      <c r="Q15" s="85" t="s">
        <v>1</v>
      </c>
      <c r="R15" s="85" t="s">
        <v>7</v>
      </c>
      <c r="S15" s="85" t="s">
        <v>2</v>
      </c>
      <c r="T15" s="85" t="s">
        <v>34</v>
      </c>
      <c r="U15" s="86" t="s">
        <v>42</v>
      </c>
      <c r="V15" s="85" t="s">
        <v>33</v>
      </c>
      <c r="W15" s="87"/>
    </row>
    <row r="16" spans="1:31" ht="22.5" customHeight="1">
      <c r="A16" s="38" t="str">
        <f t="shared" ref="A16:A46" si="0">TEXT(B16,"TTTT")</f>
        <v>Donnerstag</v>
      </c>
      <c r="B16" s="39">
        <f>($A$15+ROW(B1)-1)*(MONTH($A$15+1)=MONTH($A$15))</f>
        <v>42005</v>
      </c>
      <c r="C16" s="40" t="s">
        <v>21</v>
      </c>
      <c r="D16" s="41"/>
      <c r="E16" s="42" t="str">
        <f>IFERROR(IF(OR(C16="F",C16="UU"),"",IF(C16="SV",D16,IF($I$11=0,HLOOKUP($A16,$D$9:$H$10,2,FALSE),IF($I$11=$L$7,HLOOKUP($A16,$D$9:$H$11,3,FALSE),"FEHLER")))),"")</f>
        <v/>
      </c>
      <c r="F16" s="43"/>
      <c r="G16" s="43"/>
      <c r="H16" s="43"/>
      <c r="I16" s="44">
        <f t="shared" ref="I16:I25" si="1">IF(OR(C16="K",C16="U"),E16,IF(C16="SU",IF(H16="",D16,((S16-Q16)-R16)+D16),IF(AND(H16="",E16=""),0,(S16-Q16)-R16)))</f>
        <v>0</v>
      </c>
      <c r="J16" s="44">
        <f>IF(E16="",I16,I16-E16)</f>
        <v>0</v>
      </c>
      <c r="K16" s="45">
        <f>SUM($L$9,J16)</f>
        <v>2</v>
      </c>
      <c r="L16" s="365"/>
      <c r="M16" s="366"/>
      <c r="P16" s="88">
        <f t="shared" ref="P16:P46" si="2">IF(E16="",0,INT(E16)+((E16-INT(E16))/100*60))</f>
        <v>0</v>
      </c>
      <c r="Q16" s="88">
        <f t="shared" ref="Q16:Q46" si="3">IF(F16="",0,INT(F16)+((F16-INT(F16))*100/60))</f>
        <v>0</v>
      </c>
      <c r="R16" s="88">
        <f t="shared" ref="R16:R46" si="4">IF(G16="",0,INT(G16)+((G16-INT(G16))*100/60))</f>
        <v>0</v>
      </c>
      <c r="S16" s="88">
        <f t="shared" ref="S16:S46" si="5">IF(H16="",0,INT(H16)+((H16-INT(H16))*100/60))</f>
        <v>0</v>
      </c>
      <c r="T16" s="88">
        <f>IF(I16="","",INT(I16)+((I16-INT(I16))/100*60))</f>
        <v>0</v>
      </c>
      <c r="U16" s="88">
        <f>IF(J16="","",INT(J16)+((J16-INT(J16))/100*60))</f>
        <v>0</v>
      </c>
      <c r="V16" s="88">
        <f>IF(K16="","",INT(K16)+((K16-INT(K16))/100*60))</f>
        <v>2</v>
      </c>
      <c r="W16" s="88"/>
      <c r="AB16" s="130"/>
    </row>
    <row r="17" spans="1:28" ht="22.5" customHeight="1">
      <c r="A17" s="38" t="str">
        <f t="shared" si="0"/>
        <v>Freitag</v>
      </c>
      <c r="B17" s="46">
        <f>($A$15+ROW(B2)-1)*(MONTH(B16+1)=MONTH($A$15))</f>
        <v>42006</v>
      </c>
      <c r="C17" s="47"/>
      <c r="D17" s="48"/>
      <c r="E17" s="49">
        <f t="shared" ref="E17:E46" si="6">IFERROR(IF(OR(C17="F",C17="UU"),"",IF(C17="SV",D17,IF($I$11=0,HLOOKUP($A17,$D$9:$H$10,2,FALSE),IF($I$11=$L$7,HLOOKUP($A17,$D$9:$H$11,3,FALSE),"FEHLER")))),"")</f>
        <v>3.9829999999999997</v>
      </c>
      <c r="F17" s="43">
        <v>7.3</v>
      </c>
      <c r="G17" s="43"/>
      <c r="H17" s="43">
        <v>16.559999999999999</v>
      </c>
      <c r="I17" s="44">
        <f t="shared" si="1"/>
        <v>9.43333333333333</v>
      </c>
      <c r="J17" s="44">
        <f t="shared" ref="J17:J46" si="7">IF(E17="",I17,I17-E17)</f>
        <v>5.4503333333333304</v>
      </c>
      <c r="K17" s="45">
        <f t="shared" ref="K17:K46" si="8">SUM(K16,J17)</f>
        <v>7.4503333333333304</v>
      </c>
      <c r="L17" s="350"/>
      <c r="M17" s="351"/>
      <c r="N17" s="50"/>
      <c r="O17" s="117"/>
      <c r="P17" s="88">
        <f t="shared" si="2"/>
        <v>3.5897999999999999</v>
      </c>
      <c r="Q17" s="88">
        <f t="shared" si="3"/>
        <v>7.5</v>
      </c>
      <c r="R17" s="88">
        <f t="shared" si="4"/>
        <v>0</v>
      </c>
      <c r="S17" s="88">
        <f t="shared" si="5"/>
        <v>16.93333333333333</v>
      </c>
      <c r="T17" s="88">
        <f t="shared" ref="T17:T46" si="9">IF(I17="","",INT(I17)+((I17-INT(I17))/100*60))</f>
        <v>9.259999999999998</v>
      </c>
      <c r="U17" s="88">
        <f t="shared" ref="U17:U46" si="10">IF(J17="","",INT(J17)+((J17-INT(J17))/100*60))</f>
        <v>5.2701999999999982</v>
      </c>
      <c r="V17" s="88">
        <f t="shared" ref="V17:V46" si="11">IF(K17="","",INT(K17)+((K17-INT(K17))/100*60))</f>
        <v>7.2701999999999982</v>
      </c>
      <c r="W17" s="88"/>
      <c r="AB17" s="130"/>
    </row>
    <row r="18" spans="1:28" ht="22.5" customHeight="1">
      <c r="A18" s="38" t="str">
        <f t="shared" si="0"/>
        <v>Samstag</v>
      </c>
      <c r="B18" s="46">
        <f t="shared" ref="B18:B46" si="12">($A$15+ROW(B3)-1)*(MONTH(B17+1)=MONTH($A$15))</f>
        <v>42007</v>
      </c>
      <c r="C18" s="47"/>
      <c r="D18" s="48"/>
      <c r="E18" s="49" t="str">
        <f t="shared" si="6"/>
        <v/>
      </c>
      <c r="F18" s="43">
        <v>8</v>
      </c>
      <c r="G18" s="43"/>
      <c r="H18" s="43">
        <v>12</v>
      </c>
      <c r="I18" s="44">
        <f t="shared" si="1"/>
        <v>4</v>
      </c>
      <c r="J18" s="44">
        <f t="shared" si="7"/>
        <v>4</v>
      </c>
      <c r="K18" s="45">
        <f t="shared" si="8"/>
        <v>11.450333333333329</v>
      </c>
      <c r="L18" s="350"/>
      <c r="M18" s="351"/>
      <c r="N18" s="50"/>
      <c r="O18" s="117"/>
      <c r="P18" s="88">
        <f t="shared" si="2"/>
        <v>0</v>
      </c>
      <c r="Q18" s="88">
        <f t="shared" si="3"/>
        <v>8</v>
      </c>
      <c r="R18" s="88">
        <f t="shared" si="4"/>
        <v>0</v>
      </c>
      <c r="S18" s="88">
        <f t="shared" si="5"/>
        <v>12</v>
      </c>
      <c r="T18" s="88">
        <f t="shared" si="9"/>
        <v>4</v>
      </c>
      <c r="U18" s="88">
        <f t="shared" si="10"/>
        <v>4</v>
      </c>
      <c r="V18" s="88">
        <f t="shared" si="11"/>
        <v>11.270199999999997</v>
      </c>
      <c r="W18" s="88"/>
      <c r="AB18" s="130"/>
    </row>
    <row r="19" spans="1:28" ht="22.5" customHeight="1">
      <c r="A19" s="38" t="str">
        <f t="shared" si="0"/>
        <v>Sonntag</v>
      </c>
      <c r="B19" s="46">
        <f t="shared" si="12"/>
        <v>42008</v>
      </c>
      <c r="C19" s="47"/>
      <c r="D19" s="48"/>
      <c r="E19" s="49" t="str">
        <f t="shared" si="6"/>
        <v/>
      </c>
      <c r="F19" s="43"/>
      <c r="G19" s="43"/>
      <c r="H19" s="43"/>
      <c r="I19" s="44">
        <f t="shared" si="1"/>
        <v>0</v>
      </c>
      <c r="J19" s="44">
        <f t="shared" si="7"/>
        <v>0</v>
      </c>
      <c r="K19" s="45">
        <f t="shared" si="8"/>
        <v>11.450333333333329</v>
      </c>
      <c r="L19" s="350"/>
      <c r="M19" s="351"/>
      <c r="N19" s="50"/>
      <c r="O19" s="117"/>
      <c r="P19" s="88">
        <f t="shared" si="2"/>
        <v>0</v>
      </c>
      <c r="Q19" s="88">
        <f t="shared" si="3"/>
        <v>0</v>
      </c>
      <c r="R19" s="88">
        <f t="shared" si="4"/>
        <v>0</v>
      </c>
      <c r="S19" s="88">
        <f t="shared" si="5"/>
        <v>0</v>
      </c>
      <c r="T19" s="88">
        <f t="shared" si="9"/>
        <v>0</v>
      </c>
      <c r="U19" s="88">
        <f t="shared" si="10"/>
        <v>0</v>
      </c>
      <c r="V19" s="88">
        <f t="shared" si="11"/>
        <v>11.270199999999997</v>
      </c>
      <c r="W19" s="88"/>
      <c r="AB19" s="130"/>
    </row>
    <row r="20" spans="1:28" ht="22.5" customHeight="1">
      <c r="A20" s="38" t="str">
        <f t="shared" si="0"/>
        <v>Montag</v>
      </c>
      <c r="B20" s="46">
        <f t="shared" si="12"/>
        <v>42009</v>
      </c>
      <c r="C20" s="47"/>
      <c r="D20" s="48"/>
      <c r="E20" s="49">
        <f t="shared" si="6"/>
        <v>3.9829999999999997</v>
      </c>
      <c r="F20" s="43">
        <v>8</v>
      </c>
      <c r="G20" s="43"/>
      <c r="H20" s="43">
        <v>15.48</v>
      </c>
      <c r="I20" s="44">
        <f t="shared" si="1"/>
        <v>7.8000000000000007</v>
      </c>
      <c r="J20" s="44">
        <f t="shared" si="7"/>
        <v>3.8170000000000011</v>
      </c>
      <c r="K20" s="45">
        <f t="shared" si="8"/>
        <v>15.26733333333333</v>
      </c>
      <c r="L20" s="350"/>
      <c r="M20" s="351"/>
      <c r="N20" s="50"/>
      <c r="O20" s="117"/>
      <c r="P20" s="88">
        <f t="shared" si="2"/>
        <v>3.5897999999999999</v>
      </c>
      <c r="Q20" s="88">
        <f t="shared" si="3"/>
        <v>8</v>
      </c>
      <c r="R20" s="88">
        <f t="shared" si="4"/>
        <v>0</v>
      </c>
      <c r="S20" s="88">
        <f t="shared" si="5"/>
        <v>15.8</v>
      </c>
      <c r="T20" s="88">
        <f t="shared" si="9"/>
        <v>7.48</v>
      </c>
      <c r="U20" s="88">
        <f t="shared" si="10"/>
        <v>3.4902000000000006</v>
      </c>
      <c r="V20" s="88">
        <f t="shared" si="11"/>
        <v>15.160399999999997</v>
      </c>
      <c r="W20" s="88"/>
      <c r="AB20" s="130"/>
    </row>
    <row r="21" spans="1:28" ht="22.5" customHeight="1">
      <c r="A21" s="38" t="str">
        <f t="shared" si="0"/>
        <v>Dienstag</v>
      </c>
      <c r="B21" s="46">
        <f t="shared" si="12"/>
        <v>42010</v>
      </c>
      <c r="C21" s="47" t="s">
        <v>36</v>
      </c>
      <c r="D21" s="48"/>
      <c r="E21" s="49">
        <f t="shared" si="6"/>
        <v>3.9829999999999997</v>
      </c>
      <c r="F21" s="43"/>
      <c r="G21" s="43"/>
      <c r="H21" s="43"/>
      <c r="I21" s="44">
        <f t="shared" si="1"/>
        <v>3.9829999999999997</v>
      </c>
      <c r="J21" s="44">
        <f t="shared" si="7"/>
        <v>0</v>
      </c>
      <c r="K21" s="45">
        <f t="shared" si="8"/>
        <v>15.26733333333333</v>
      </c>
      <c r="L21" s="350"/>
      <c r="M21" s="351"/>
      <c r="N21" s="50"/>
      <c r="O21" s="117"/>
      <c r="P21" s="88">
        <f t="shared" si="2"/>
        <v>3.5897999999999999</v>
      </c>
      <c r="Q21" s="88">
        <f t="shared" si="3"/>
        <v>0</v>
      </c>
      <c r="R21" s="88">
        <f t="shared" si="4"/>
        <v>0</v>
      </c>
      <c r="S21" s="88">
        <f t="shared" si="5"/>
        <v>0</v>
      </c>
      <c r="T21" s="88">
        <f t="shared" si="9"/>
        <v>3.5897999999999999</v>
      </c>
      <c r="U21" s="88">
        <f t="shared" si="10"/>
        <v>0</v>
      </c>
      <c r="V21" s="88">
        <f t="shared" si="11"/>
        <v>15.160399999999997</v>
      </c>
      <c r="W21" s="88"/>
      <c r="AB21" s="130"/>
    </row>
    <row r="22" spans="1:28" ht="22.5" customHeight="1">
      <c r="A22" s="38" t="str">
        <f t="shared" si="0"/>
        <v>Mittwoch</v>
      </c>
      <c r="B22" s="46">
        <f t="shared" si="12"/>
        <v>42011</v>
      </c>
      <c r="C22" s="47"/>
      <c r="D22" s="48"/>
      <c r="E22" s="49">
        <f t="shared" si="6"/>
        <v>3.9829999999999997</v>
      </c>
      <c r="F22" s="43"/>
      <c r="G22" s="43"/>
      <c r="H22" s="43"/>
      <c r="I22" s="44">
        <f t="shared" si="1"/>
        <v>0</v>
      </c>
      <c r="J22" s="44">
        <f t="shared" si="7"/>
        <v>-3.9829999999999997</v>
      </c>
      <c r="K22" s="45">
        <f t="shared" si="8"/>
        <v>11.284333333333329</v>
      </c>
      <c r="L22" s="350"/>
      <c r="M22" s="351"/>
      <c r="N22" s="50"/>
      <c r="O22" s="117"/>
      <c r="P22" s="88">
        <f t="shared" si="2"/>
        <v>3.5897999999999999</v>
      </c>
      <c r="Q22" s="88">
        <f t="shared" si="3"/>
        <v>0</v>
      </c>
      <c r="R22" s="88">
        <f t="shared" si="4"/>
        <v>0</v>
      </c>
      <c r="S22" s="88">
        <f t="shared" si="5"/>
        <v>0</v>
      </c>
      <c r="T22" s="88">
        <f t="shared" si="9"/>
        <v>0</v>
      </c>
      <c r="U22" s="88">
        <f t="shared" si="10"/>
        <v>-3.9897999999999998</v>
      </c>
      <c r="V22" s="88">
        <f t="shared" si="11"/>
        <v>11.170599999999997</v>
      </c>
      <c r="W22" s="88"/>
      <c r="AB22" s="130"/>
    </row>
    <row r="23" spans="1:28" ht="22.5" customHeight="1">
      <c r="A23" s="38" t="str">
        <f t="shared" si="0"/>
        <v>Donnerstag</v>
      </c>
      <c r="B23" s="46">
        <f t="shared" si="12"/>
        <v>42012</v>
      </c>
      <c r="C23" s="47" t="s">
        <v>37</v>
      </c>
      <c r="D23" s="48"/>
      <c r="E23" s="49">
        <f t="shared" si="6"/>
        <v>3.9829999999999997</v>
      </c>
      <c r="F23" s="43"/>
      <c r="G23" s="43"/>
      <c r="H23" s="43"/>
      <c r="I23" s="44">
        <f t="shared" si="1"/>
        <v>3.9829999999999997</v>
      </c>
      <c r="J23" s="44">
        <f t="shared" si="7"/>
        <v>0</v>
      </c>
      <c r="K23" s="45">
        <f t="shared" si="8"/>
        <v>11.284333333333329</v>
      </c>
      <c r="L23" s="350"/>
      <c r="M23" s="351"/>
      <c r="N23" s="50"/>
      <c r="O23" s="117"/>
      <c r="P23" s="88">
        <f t="shared" si="2"/>
        <v>3.5897999999999999</v>
      </c>
      <c r="Q23" s="88">
        <f t="shared" si="3"/>
        <v>0</v>
      </c>
      <c r="R23" s="88">
        <f t="shared" si="4"/>
        <v>0</v>
      </c>
      <c r="S23" s="88">
        <f t="shared" si="5"/>
        <v>0</v>
      </c>
      <c r="T23" s="88">
        <f t="shared" si="9"/>
        <v>3.5897999999999999</v>
      </c>
      <c r="U23" s="88">
        <f t="shared" si="10"/>
        <v>0</v>
      </c>
      <c r="V23" s="88">
        <f t="shared" si="11"/>
        <v>11.170599999999997</v>
      </c>
      <c r="W23" s="88"/>
      <c r="AB23" s="130"/>
    </row>
    <row r="24" spans="1:28" ht="22.5" customHeight="1">
      <c r="A24" s="38" t="str">
        <f t="shared" si="0"/>
        <v>Freitag</v>
      </c>
      <c r="B24" s="46">
        <f t="shared" si="12"/>
        <v>42013</v>
      </c>
      <c r="C24" s="47"/>
      <c r="D24" s="48"/>
      <c r="E24" s="49">
        <f t="shared" si="6"/>
        <v>3.9829999999999997</v>
      </c>
      <c r="F24" s="43">
        <v>7</v>
      </c>
      <c r="G24" s="43"/>
      <c r="H24" s="43">
        <v>17</v>
      </c>
      <c r="I24" s="44">
        <f t="shared" si="1"/>
        <v>10</v>
      </c>
      <c r="J24" s="44">
        <f t="shared" si="7"/>
        <v>6.0170000000000003</v>
      </c>
      <c r="K24" s="45">
        <f t="shared" si="8"/>
        <v>17.301333333333329</v>
      </c>
      <c r="L24" s="350"/>
      <c r="M24" s="351"/>
      <c r="N24" s="50"/>
      <c r="O24" s="117"/>
      <c r="P24" s="88">
        <f t="shared" si="2"/>
        <v>3.5897999999999999</v>
      </c>
      <c r="Q24" s="88">
        <f t="shared" si="3"/>
        <v>7</v>
      </c>
      <c r="R24" s="88">
        <f t="shared" si="4"/>
        <v>0</v>
      </c>
      <c r="S24" s="88">
        <f t="shared" si="5"/>
        <v>17</v>
      </c>
      <c r="T24" s="88">
        <f t="shared" si="9"/>
        <v>10</v>
      </c>
      <c r="U24" s="88">
        <f t="shared" si="10"/>
        <v>6.0102000000000002</v>
      </c>
      <c r="V24" s="88">
        <f t="shared" si="11"/>
        <v>17.180799999999998</v>
      </c>
      <c r="W24" s="88"/>
      <c r="AB24" s="130"/>
    </row>
    <row r="25" spans="1:28" ht="22.5" customHeight="1">
      <c r="A25" s="38" t="str">
        <f t="shared" si="0"/>
        <v>Samstag</v>
      </c>
      <c r="B25" s="46">
        <f t="shared" si="12"/>
        <v>42014</v>
      </c>
      <c r="C25" s="47"/>
      <c r="D25" s="48"/>
      <c r="E25" s="49" t="str">
        <f t="shared" si="6"/>
        <v/>
      </c>
      <c r="F25" s="43"/>
      <c r="G25" s="43"/>
      <c r="H25" s="43"/>
      <c r="I25" s="44">
        <f t="shared" si="1"/>
        <v>0</v>
      </c>
      <c r="J25" s="44">
        <f t="shared" si="7"/>
        <v>0</v>
      </c>
      <c r="K25" s="45">
        <f t="shared" si="8"/>
        <v>17.301333333333329</v>
      </c>
      <c r="L25" s="350"/>
      <c r="M25" s="351"/>
      <c r="N25" s="50"/>
      <c r="O25" s="117"/>
      <c r="P25" s="88">
        <f t="shared" si="2"/>
        <v>0</v>
      </c>
      <c r="Q25" s="88">
        <f t="shared" si="3"/>
        <v>0</v>
      </c>
      <c r="R25" s="88">
        <f t="shared" si="4"/>
        <v>0</v>
      </c>
      <c r="S25" s="88">
        <f t="shared" si="5"/>
        <v>0</v>
      </c>
      <c r="T25" s="88">
        <f t="shared" si="9"/>
        <v>0</v>
      </c>
      <c r="U25" s="88">
        <f t="shared" si="10"/>
        <v>0</v>
      </c>
      <c r="V25" s="88">
        <f t="shared" si="11"/>
        <v>17.180799999999998</v>
      </c>
      <c r="W25" s="88"/>
      <c r="AB25" s="130"/>
    </row>
    <row r="26" spans="1:28" ht="22.5" customHeight="1">
      <c r="A26" s="38" t="str">
        <f t="shared" si="0"/>
        <v>Sonntag</v>
      </c>
      <c r="B26" s="46">
        <f t="shared" si="12"/>
        <v>42015</v>
      </c>
      <c r="C26" s="47"/>
      <c r="D26" s="48"/>
      <c r="E26" s="49" t="str">
        <f t="shared" si="6"/>
        <v/>
      </c>
      <c r="F26" s="43"/>
      <c r="G26" s="43"/>
      <c r="H26" s="43"/>
      <c r="I26" s="44">
        <f>IF(OR(C26="K",C26="U"),E26,IF(C26="SU",IF(H26="",D26,((S26-Q26)-R26)+D26),IF(AND(H26="",E26=""),0,(S26-Q26)-R26)))</f>
        <v>0</v>
      </c>
      <c r="J26" s="44">
        <f t="shared" si="7"/>
        <v>0</v>
      </c>
      <c r="K26" s="45">
        <f t="shared" si="8"/>
        <v>17.301333333333329</v>
      </c>
      <c r="L26" s="350"/>
      <c r="M26" s="351"/>
      <c r="N26" s="50"/>
      <c r="O26" s="117"/>
      <c r="P26" s="88">
        <f t="shared" si="2"/>
        <v>0</v>
      </c>
      <c r="Q26" s="88">
        <f t="shared" si="3"/>
        <v>0</v>
      </c>
      <c r="R26" s="88">
        <f t="shared" si="4"/>
        <v>0</v>
      </c>
      <c r="S26" s="88">
        <f t="shared" si="5"/>
        <v>0</v>
      </c>
      <c r="T26" s="88">
        <f t="shared" si="9"/>
        <v>0</v>
      </c>
      <c r="U26" s="88">
        <f t="shared" si="10"/>
        <v>0</v>
      </c>
      <c r="V26" s="88">
        <f t="shared" si="11"/>
        <v>17.180799999999998</v>
      </c>
      <c r="W26" s="88"/>
      <c r="Y26" s="89"/>
      <c r="AB26" s="130"/>
    </row>
    <row r="27" spans="1:28" ht="22.5" customHeight="1">
      <c r="A27" s="38" t="str">
        <f t="shared" si="0"/>
        <v>Montag</v>
      </c>
      <c r="B27" s="46">
        <f t="shared" si="12"/>
        <v>42016</v>
      </c>
      <c r="C27" s="47"/>
      <c r="D27" s="48"/>
      <c r="E27" s="49">
        <f t="shared" si="6"/>
        <v>3.9829999999999997</v>
      </c>
      <c r="F27" s="43">
        <v>7</v>
      </c>
      <c r="G27" s="43"/>
      <c r="H27" s="43">
        <v>17</v>
      </c>
      <c r="I27" s="44">
        <f t="shared" ref="I27:I46" si="13">IF(OR(C27="K",C27="U"),E27,IF(C27="SU",IF(H27="",D27,((S27-Q27)-R27)+D27),IF(AND(H27="",E27=""),0,(S27-Q27)-R27)))</f>
        <v>10</v>
      </c>
      <c r="J27" s="44">
        <f t="shared" si="7"/>
        <v>6.0170000000000003</v>
      </c>
      <c r="K27" s="45">
        <f t="shared" si="8"/>
        <v>23.318333333333328</v>
      </c>
      <c r="L27" s="350"/>
      <c r="M27" s="351"/>
      <c r="N27" s="50"/>
      <c r="O27" s="117"/>
      <c r="P27" s="88">
        <f t="shared" si="2"/>
        <v>3.5897999999999999</v>
      </c>
      <c r="Q27" s="88">
        <f t="shared" si="3"/>
        <v>7</v>
      </c>
      <c r="R27" s="88">
        <f t="shared" si="4"/>
        <v>0</v>
      </c>
      <c r="S27" s="88">
        <f t="shared" si="5"/>
        <v>17</v>
      </c>
      <c r="T27" s="88">
        <f t="shared" si="9"/>
        <v>10</v>
      </c>
      <c r="U27" s="88">
        <f t="shared" si="10"/>
        <v>6.0102000000000002</v>
      </c>
      <c r="V27" s="88">
        <f t="shared" si="11"/>
        <v>23.190999999999995</v>
      </c>
      <c r="W27" s="88"/>
      <c r="AB27" s="130"/>
    </row>
    <row r="28" spans="1:28" ht="22.5" customHeight="1">
      <c r="A28" s="38" t="str">
        <f t="shared" si="0"/>
        <v>Dienstag</v>
      </c>
      <c r="B28" s="46">
        <f t="shared" si="12"/>
        <v>42017</v>
      </c>
      <c r="C28" s="47" t="s">
        <v>39</v>
      </c>
      <c r="D28" s="48"/>
      <c r="E28" s="49" t="str">
        <f t="shared" si="6"/>
        <v/>
      </c>
      <c r="F28" s="43"/>
      <c r="G28" s="43"/>
      <c r="H28" s="43"/>
      <c r="I28" s="44">
        <f t="shared" si="13"/>
        <v>0</v>
      </c>
      <c r="J28" s="44">
        <f t="shared" si="7"/>
        <v>0</v>
      </c>
      <c r="K28" s="45">
        <f t="shared" si="8"/>
        <v>23.318333333333328</v>
      </c>
      <c r="L28" s="350"/>
      <c r="M28" s="351"/>
      <c r="N28" s="50"/>
      <c r="O28" s="117"/>
      <c r="P28" s="88">
        <f t="shared" si="2"/>
        <v>0</v>
      </c>
      <c r="Q28" s="88">
        <f t="shared" si="3"/>
        <v>0</v>
      </c>
      <c r="R28" s="88">
        <f t="shared" si="4"/>
        <v>0</v>
      </c>
      <c r="S28" s="88">
        <f t="shared" si="5"/>
        <v>0</v>
      </c>
      <c r="T28" s="88">
        <f t="shared" si="9"/>
        <v>0</v>
      </c>
      <c r="U28" s="88">
        <f t="shared" si="10"/>
        <v>0</v>
      </c>
      <c r="V28" s="88">
        <f t="shared" si="11"/>
        <v>23.190999999999995</v>
      </c>
      <c r="W28" s="88"/>
      <c r="AB28" s="130"/>
    </row>
    <row r="29" spans="1:28" ht="22.5" customHeight="1">
      <c r="A29" s="38" t="str">
        <f t="shared" si="0"/>
        <v>Mittwoch</v>
      </c>
      <c r="B29" s="46">
        <f t="shared" si="12"/>
        <v>42018</v>
      </c>
      <c r="C29" s="47"/>
      <c r="D29" s="48"/>
      <c r="E29" s="49">
        <f t="shared" si="6"/>
        <v>3.9829999999999997</v>
      </c>
      <c r="F29" s="43">
        <v>7</v>
      </c>
      <c r="G29" s="43"/>
      <c r="H29" s="43">
        <v>18</v>
      </c>
      <c r="I29" s="44">
        <f t="shared" si="13"/>
        <v>11</v>
      </c>
      <c r="J29" s="44">
        <f t="shared" si="7"/>
        <v>7.0170000000000003</v>
      </c>
      <c r="K29" s="45">
        <f t="shared" si="8"/>
        <v>30.335333333333327</v>
      </c>
      <c r="L29" s="350"/>
      <c r="M29" s="351"/>
      <c r="N29" s="50"/>
      <c r="O29" s="117"/>
      <c r="P29" s="88">
        <f t="shared" si="2"/>
        <v>3.5897999999999999</v>
      </c>
      <c r="Q29" s="88">
        <f t="shared" si="3"/>
        <v>7</v>
      </c>
      <c r="R29" s="88">
        <f t="shared" si="4"/>
        <v>0</v>
      </c>
      <c r="S29" s="88">
        <f t="shared" si="5"/>
        <v>18</v>
      </c>
      <c r="T29" s="88">
        <f t="shared" si="9"/>
        <v>11</v>
      </c>
      <c r="U29" s="88">
        <f t="shared" si="10"/>
        <v>7.0102000000000002</v>
      </c>
      <c r="V29" s="88">
        <f t="shared" si="11"/>
        <v>30.201199999999996</v>
      </c>
      <c r="W29" s="88"/>
      <c r="AB29" s="130"/>
    </row>
    <row r="30" spans="1:28" ht="22.5" customHeight="1">
      <c r="A30" s="38" t="str">
        <f t="shared" si="0"/>
        <v>Donnerstag</v>
      </c>
      <c r="B30" s="46">
        <f t="shared" si="12"/>
        <v>42019</v>
      </c>
      <c r="C30" s="47"/>
      <c r="D30" s="48"/>
      <c r="E30" s="49">
        <f t="shared" si="6"/>
        <v>3.9829999999999997</v>
      </c>
      <c r="F30" s="43">
        <v>7</v>
      </c>
      <c r="G30" s="43"/>
      <c r="H30" s="43">
        <v>17</v>
      </c>
      <c r="I30" s="44">
        <f t="shared" si="13"/>
        <v>10</v>
      </c>
      <c r="J30" s="44">
        <f t="shared" si="7"/>
        <v>6.0170000000000003</v>
      </c>
      <c r="K30" s="45">
        <f t="shared" si="8"/>
        <v>36.352333333333327</v>
      </c>
      <c r="L30" s="350"/>
      <c r="M30" s="351"/>
      <c r="N30" s="50"/>
      <c r="O30" s="117"/>
      <c r="P30" s="88">
        <f t="shared" si="2"/>
        <v>3.5897999999999999</v>
      </c>
      <c r="Q30" s="88">
        <f t="shared" si="3"/>
        <v>7</v>
      </c>
      <c r="R30" s="88">
        <f t="shared" si="4"/>
        <v>0</v>
      </c>
      <c r="S30" s="88">
        <f t="shared" si="5"/>
        <v>17</v>
      </c>
      <c r="T30" s="88">
        <f t="shared" si="9"/>
        <v>10</v>
      </c>
      <c r="U30" s="88">
        <f t="shared" si="10"/>
        <v>6.0102000000000002</v>
      </c>
      <c r="V30" s="88">
        <f t="shared" si="11"/>
        <v>36.211399999999998</v>
      </c>
      <c r="W30" s="88"/>
      <c r="AB30" s="130"/>
    </row>
    <row r="31" spans="1:28" ht="22.5" customHeight="1">
      <c r="A31" s="38" t="str">
        <f t="shared" si="0"/>
        <v>Freitag</v>
      </c>
      <c r="B31" s="46">
        <f t="shared" si="12"/>
        <v>42020</v>
      </c>
      <c r="C31" s="47"/>
      <c r="D31" s="48"/>
      <c r="E31" s="49">
        <f t="shared" si="6"/>
        <v>3.9829999999999997</v>
      </c>
      <c r="F31" s="43">
        <v>7</v>
      </c>
      <c r="G31" s="43"/>
      <c r="H31" s="43">
        <v>17</v>
      </c>
      <c r="I31" s="44">
        <f t="shared" si="13"/>
        <v>10</v>
      </c>
      <c r="J31" s="44">
        <f t="shared" si="7"/>
        <v>6.0170000000000003</v>
      </c>
      <c r="K31" s="45">
        <f t="shared" si="8"/>
        <v>42.36933333333333</v>
      </c>
      <c r="L31" s="350"/>
      <c r="M31" s="351"/>
      <c r="N31" s="50"/>
      <c r="O31" s="117"/>
      <c r="P31" s="88">
        <f t="shared" si="2"/>
        <v>3.5897999999999999</v>
      </c>
      <c r="Q31" s="88">
        <f t="shared" si="3"/>
        <v>7</v>
      </c>
      <c r="R31" s="88">
        <f t="shared" si="4"/>
        <v>0</v>
      </c>
      <c r="S31" s="88">
        <f t="shared" si="5"/>
        <v>17</v>
      </c>
      <c r="T31" s="88">
        <f t="shared" si="9"/>
        <v>10</v>
      </c>
      <c r="U31" s="88">
        <f t="shared" si="10"/>
        <v>6.0102000000000002</v>
      </c>
      <c r="V31" s="88">
        <f t="shared" si="11"/>
        <v>42.221599999999995</v>
      </c>
      <c r="W31" s="88"/>
      <c r="AB31" s="130"/>
    </row>
    <row r="32" spans="1:28" ht="22.5" customHeight="1">
      <c r="A32" s="38" t="str">
        <f t="shared" si="0"/>
        <v>Samstag</v>
      </c>
      <c r="B32" s="46">
        <f t="shared" si="12"/>
        <v>42021</v>
      </c>
      <c r="C32" s="47"/>
      <c r="D32" s="48"/>
      <c r="E32" s="49" t="str">
        <f t="shared" si="6"/>
        <v/>
      </c>
      <c r="F32" s="43"/>
      <c r="G32" s="43"/>
      <c r="H32" s="43"/>
      <c r="I32" s="44">
        <f t="shared" si="13"/>
        <v>0</v>
      </c>
      <c r="J32" s="44">
        <f t="shared" si="7"/>
        <v>0</v>
      </c>
      <c r="K32" s="45">
        <f t="shared" si="8"/>
        <v>42.36933333333333</v>
      </c>
      <c r="L32" s="350"/>
      <c r="M32" s="351"/>
      <c r="N32" s="50"/>
      <c r="O32" s="117"/>
      <c r="P32" s="88">
        <f t="shared" si="2"/>
        <v>0</v>
      </c>
      <c r="Q32" s="88">
        <f t="shared" si="3"/>
        <v>0</v>
      </c>
      <c r="R32" s="88">
        <f t="shared" si="4"/>
        <v>0</v>
      </c>
      <c r="S32" s="88">
        <f t="shared" si="5"/>
        <v>0</v>
      </c>
      <c r="T32" s="88">
        <f t="shared" si="9"/>
        <v>0</v>
      </c>
      <c r="U32" s="88">
        <f t="shared" si="10"/>
        <v>0</v>
      </c>
      <c r="V32" s="88">
        <f t="shared" si="11"/>
        <v>42.221599999999995</v>
      </c>
      <c r="W32" s="88"/>
      <c r="AB32" s="130"/>
    </row>
    <row r="33" spans="1:28" ht="22.5" customHeight="1">
      <c r="A33" s="38" t="str">
        <f t="shared" si="0"/>
        <v>Sonntag</v>
      </c>
      <c r="B33" s="46">
        <f t="shared" si="12"/>
        <v>42022</v>
      </c>
      <c r="C33" s="47"/>
      <c r="D33" s="48"/>
      <c r="E33" s="49" t="str">
        <f t="shared" si="6"/>
        <v/>
      </c>
      <c r="F33" s="43"/>
      <c r="G33" s="43"/>
      <c r="H33" s="43"/>
      <c r="I33" s="44">
        <f t="shared" si="13"/>
        <v>0</v>
      </c>
      <c r="J33" s="44">
        <f t="shared" si="7"/>
        <v>0</v>
      </c>
      <c r="K33" s="45">
        <f t="shared" si="8"/>
        <v>42.36933333333333</v>
      </c>
      <c r="L33" s="350"/>
      <c r="M33" s="351"/>
      <c r="N33" s="50"/>
      <c r="O33" s="117"/>
      <c r="P33" s="88">
        <f t="shared" si="2"/>
        <v>0</v>
      </c>
      <c r="Q33" s="88">
        <f t="shared" si="3"/>
        <v>0</v>
      </c>
      <c r="R33" s="88">
        <f t="shared" si="4"/>
        <v>0</v>
      </c>
      <c r="S33" s="88">
        <f t="shared" si="5"/>
        <v>0</v>
      </c>
      <c r="T33" s="88">
        <f t="shared" si="9"/>
        <v>0</v>
      </c>
      <c r="U33" s="88">
        <f t="shared" si="10"/>
        <v>0</v>
      </c>
      <c r="V33" s="88">
        <f t="shared" si="11"/>
        <v>42.221599999999995</v>
      </c>
      <c r="W33" s="88"/>
      <c r="AB33" s="130"/>
    </row>
    <row r="34" spans="1:28" ht="22.5" customHeight="1">
      <c r="A34" s="38" t="str">
        <f t="shared" si="0"/>
        <v>Montag</v>
      </c>
      <c r="B34" s="46">
        <f t="shared" si="12"/>
        <v>42023</v>
      </c>
      <c r="C34" s="47"/>
      <c r="D34" s="48"/>
      <c r="E34" s="49">
        <f t="shared" si="6"/>
        <v>3.9829999999999997</v>
      </c>
      <c r="F34" s="43">
        <v>7</v>
      </c>
      <c r="G34" s="43"/>
      <c r="H34" s="43">
        <v>17</v>
      </c>
      <c r="I34" s="44">
        <f t="shared" si="13"/>
        <v>10</v>
      </c>
      <c r="J34" s="44">
        <f t="shared" si="7"/>
        <v>6.0170000000000003</v>
      </c>
      <c r="K34" s="45">
        <f t="shared" si="8"/>
        <v>48.386333333333333</v>
      </c>
      <c r="L34" s="350"/>
      <c r="M34" s="351"/>
      <c r="N34" s="50"/>
      <c r="O34" s="117"/>
      <c r="P34" s="88">
        <f t="shared" si="2"/>
        <v>3.5897999999999999</v>
      </c>
      <c r="Q34" s="88">
        <f t="shared" si="3"/>
        <v>7</v>
      </c>
      <c r="R34" s="88">
        <f t="shared" si="4"/>
        <v>0</v>
      </c>
      <c r="S34" s="88">
        <f t="shared" si="5"/>
        <v>17</v>
      </c>
      <c r="T34" s="88">
        <f t="shared" si="9"/>
        <v>10</v>
      </c>
      <c r="U34" s="88">
        <f t="shared" si="10"/>
        <v>6.0102000000000002</v>
      </c>
      <c r="V34" s="88">
        <f t="shared" si="11"/>
        <v>48.2318</v>
      </c>
      <c r="W34" s="88"/>
      <c r="AB34" s="130"/>
    </row>
    <row r="35" spans="1:28" ht="22.5" customHeight="1">
      <c r="A35" s="38" t="str">
        <f t="shared" si="0"/>
        <v>Dienstag</v>
      </c>
      <c r="B35" s="46">
        <f t="shared" si="12"/>
        <v>42024</v>
      </c>
      <c r="C35" s="47"/>
      <c r="D35" s="48"/>
      <c r="E35" s="49">
        <f t="shared" si="6"/>
        <v>3.9829999999999997</v>
      </c>
      <c r="F35" s="43">
        <v>7</v>
      </c>
      <c r="G35" s="43"/>
      <c r="H35" s="43">
        <v>17</v>
      </c>
      <c r="I35" s="44">
        <f t="shared" si="13"/>
        <v>10</v>
      </c>
      <c r="J35" s="44">
        <f t="shared" si="7"/>
        <v>6.0170000000000003</v>
      </c>
      <c r="K35" s="45">
        <f t="shared" si="8"/>
        <v>54.403333333333336</v>
      </c>
      <c r="L35" s="350"/>
      <c r="M35" s="351"/>
      <c r="N35" s="50"/>
      <c r="O35" s="117"/>
      <c r="P35" s="88">
        <f t="shared" si="2"/>
        <v>3.5897999999999999</v>
      </c>
      <c r="Q35" s="88">
        <f t="shared" si="3"/>
        <v>7</v>
      </c>
      <c r="R35" s="88">
        <f t="shared" si="4"/>
        <v>0</v>
      </c>
      <c r="S35" s="88">
        <f t="shared" si="5"/>
        <v>17</v>
      </c>
      <c r="T35" s="88">
        <f t="shared" si="9"/>
        <v>10</v>
      </c>
      <c r="U35" s="88">
        <f t="shared" si="10"/>
        <v>6.0102000000000002</v>
      </c>
      <c r="V35" s="88">
        <f t="shared" si="11"/>
        <v>54.242000000000004</v>
      </c>
      <c r="W35" s="88"/>
      <c r="AB35" s="130"/>
    </row>
    <row r="36" spans="1:28" ht="22.5" customHeight="1">
      <c r="A36" s="38" t="str">
        <f t="shared" si="0"/>
        <v>Mittwoch</v>
      </c>
      <c r="B36" s="46">
        <f t="shared" si="12"/>
        <v>42025</v>
      </c>
      <c r="C36" s="47" t="s">
        <v>38</v>
      </c>
      <c r="D36" s="48">
        <v>5</v>
      </c>
      <c r="E36" s="49">
        <f t="shared" si="6"/>
        <v>3.9829999999999997</v>
      </c>
      <c r="F36" s="43">
        <v>12</v>
      </c>
      <c r="G36" s="43"/>
      <c r="H36" s="43">
        <v>15</v>
      </c>
      <c r="I36" s="44">
        <f t="shared" si="13"/>
        <v>8</v>
      </c>
      <c r="J36" s="44">
        <f t="shared" si="7"/>
        <v>4.0170000000000003</v>
      </c>
      <c r="K36" s="45">
        <f t="shared" si="8"/>
        <v>58.420333333333339</v>
      </c>
      <c r="L36" s="350"/>
      <c r="M36" s="351"/>
      <c r="N36" s="50"/>
      <c r="O36" s="117"/>
      <c r="P36" s="88">
        <f t="shared" si="2"/>
        <v>3.5897999999999999</v>
      </c>
      <c r="Q36" s="88">
        <f t="shared" si="3"/>
        <v>12</v>
      </c>
      <c r="R36" s="88">
        <f t="shared" si="4"/>
        <v>0</v>
      </c>
      <c r="S36" s="88">
        <f t="shared" si="5"/>
        <v>15</v>
      </c>
      <c r="T36" s="88">
        <f t="shared" si="9"/>
        <v>8</v>
      </c>
      <c r="U36" s="88">
        <f t="shared" si="10"/>
        <v>4.0102000000000002</v>
      </c>
      <c r="V36" s="88">
        <f t="shared" si="11"/>
        <v>58.252200000000002</v>
      </c>
      <c r="W36" s="88"/>
      <c r="AB36" s="130"/>
    </row>
    <row r="37" spans="1:28" ht="22.5" customHeight="1">
      <c r="A37" s="38" t="str">
        <f t="shared" si="0"/>
        <v>Donnerstag</v>
      </c>
      <c r="B37" s="46">
        <f t="shared" si="12"/>
        <v>42026</v>
      </c>
      <c r="C37" s="47"/>
      <c r="D37" s="48"/>
      <c r="E37" s="49">
        <f t="shared" si="6"/>
        <v>3.9829999999999997</v>
      </c>
      <c r="F37" s="43">
        <v>7</v>
      </c>
      <c r="G37" s="43"/>
      <c r="H37" s="43">
        <v>17</v>
      </c>
      <c r="I37" s="44">
        <f t="shared" si="13"/>
        <v>10</v>
      </c>
      <c r="J37" s="44">
        <f t="shared" si="7"/>
        <v>6.0170000000000003</v>
      </c>
      <c r="K37" s="45">
        <f t="shared" si="8"/>
        <v>64.437333333333342</v>
      </c>
      <c r="L37" s="350"/>
      <c r="M37" s="351"/>
      <c r="N37" s="50"/>
      <c r="O37" s="117"/>
      <c r="P37" s="88">
        <f t="shared" si="2"/>
        <v>3.5897999999999999</v>
      </c>
      <c r="Q37" s="88">
        <f t="shared" si="3"/>
        <v>7</v>
      </c>
      <c r="R37" s="88">
        <f t="shared" si="4"/>
        <v>0</v>
      </c>
      <c r="S37" s="88">
        <f t="shared" si="5"/>
        <v>17</v>
      </c>
      <c r="T37" s="88">
        <f t="shared" si="9"/>
        <v>10</v>
      </c>
      <c r="U37" s="88">
        <f t="shared" si="10"/>
        <v>6.0102000000000002</v>
      </c>
      <c r="V37" s="88">
        <f t="shared" si="11"/>
        <v>64.2624</v>
      </c>
      <c r="W37" s="88"/>
      <c r="AB37" s="130"/>
    </row>
    <row r="38" spans="1:28" ht="22.5" customHeight="1">
      <c r="A38" s="38" t="str">
        <f t="shared" si="0"/>
        <v>Freitag</v>
      </c>
      <c r="B38" s="46">
        <f t="shared" si="12"/>
        <v>42027</v>
      </c>
      <c r="C38" s="47"/>
      <c r="D38" s="48"/>
      <c r="E38" s="49">
        <f t="shared" si="6"/>
        <v>3.9829999999999997</v>
      </c>
      <c r="F38" s="43">
        <v>7</v>
      </c>
      <c r="G38" s="43"/>
      <c r="H38" s="43">
        <v>17</v>
      </c>
      <c r="I38" s="44">
        <f t="shared" si="13"/>
        <v>10</v>
      </c>
      <c r="J38" s="44">
        <f t="shared" si="7"/>
        <v>6.0170000000000003</v>
      </c>
      <c r="K38" s="45">
        <f t="shared" si="8"/>
        <v>70.454333333333338</v>
      </c>
      <c r="L38" s="350"/>
      <c r="M38" s="351"/>
      <c r="N38" s="50"/>
      <c r="O38" s="117"/>
      <c r="P38" s="88">
        <f t="shared" si="2"/>
        <v>3.5897999999999999</v>
      </c>
      <c r="Q38" s="88">
        <f t="shared" si="3"/>
        <v>7</v>
      </c>
      <c r="R38" s="88">
        <f t="shared" si="4"/>
        <v>0</v>
      </c>
      <c r="S38" s="88">
        <f t="shared" si="5"/>
        <v>17</v>
      </c>
      <c r="T38" s="88">
        <f t="shared" si="9"/>
        <v>10</v>
      </c>
      <c r="U38" s="88">
        <f t="shared" si="10"/>
        <v>6.0102000000000002</v>
      </c>
      <c r="V38" s="88">
        <f t="shared" si="11"/>
        <v>70.272599999999997</v>
      </c>
      <c r="W38" s="88"/>
      <c r="AB38" s="130"/>
    </row>
    <row r="39" spans="1:28" ht="22.5" customHeight="1">
      <c r="A39" s="38" t="str">
        <f t="shared" si="0"/>
        <v>Samstag</v>
      </c>
      <c r="B39" s="46">
        <f t="shared" si="12"/>
        <v>42028</v>
      </c>
      <c r="C39" s="47"/>
      <c r="D39" s="48"/>
      <c r="E39" s="49" t="str">
        <f t="shared" si="6"/>
        <v/>
      </c>
      <c r="F39" s="43"/>
      <c r="G39" s="43"/>
      <c r="H39" s="43"/>
      <c r="I39" s="44">
        <f t="shared" si="13"/>
        <v>0</v>
      </c>
      <c r="J39" s="44">
        <f t="shared" si="7"/>
        <v>0</v>
      </c>
      <c r="K39" s="45">
        <f t="shared" si="8"/>
        <v>70.454333333333338</v>
      </c>
      <c r="L39" s="350"/>
      <c r="M39" s="351"/>
      <c r="N39" s="50"/>
      <c r="O39" s="117"/>
      <c r="P39" s="88">
        <f t="shared" si="2"/>
        <v>0</v>
      </c>
      <c r="Q39" s="88">
        <f t="shared" si="3"/>
        <v>0</v>
      </c>
      <c r="R39" s="88">
        <f t="shared" si="4"/>
        <v>0</v>
      </c>
      <c r="S39" s="88">
        <f t="shared" si="5"/>
        <v>0</v>
      </c>
      <c r="T39" s="88">
        <f t="shared" si="9"/>
        <v>0</v>
      </c>
      <c r="U39" s="88">
        <f t="shared" si="10"/>
        <v>0</v>
      </c>
      <c r="V39" s="88">
        <f t="shared" si="11"/>
        <v>70.272599999999997</v>
      </c>
      <c r="W39" s="88"/>
      <c r="AB39" s="130"/>
    </row>
    <row r="40" spans="1:28" ht="22.5" customHeight="1">
      <c r="A40" s="38" t="str">
        <f t="shared" si="0"/>
        <v>Sonntag</v>
      </c>
      <c r="B40" s="46">
        <f t="shared" si="12"/>
        <v>42029</v>
      </c>
      <c r="C40" s="47"/>
      <c r="D40" s="48"/>
      <c r="E40" s="49" t="str">
        <f t="shared" si="6"/>
        <v/>
      </c>
      <c r="F40" s="43"/>
      <c r="G40" s="43"/>
      <c r="H40" s="43"/>
      <c r="I40" s="44">
        <f t="shared" si="13"/>
        <v>0</v>
      </c>
      <c r="J40" s="44">
        <f t="shared" si="7"/>
        <v>0</v>
      </c>
      <c r="K40" s="45">
        <f t="shared" si="8"/>
        <v>70.454333333333338</v>
      </c>
      <c r="L40" s="350"/>
      <c r="M40" s="351"/>
      <c r="N40" s="50"/>
      <c r="O40" s="117"/>
      <c r="P40" s="88">
        <f t="shared" si="2"/>
        <v>0</v>
      </c>
      <c r="Q40" s="88">
        <f t="shared" si="3"/>
        <v>0</v>
      </c>
      <c r="R40" s="88">
        <f t="shared" si="4"/>
        <v>0</v>
      </c>
      <c r="S40" s="88">
        <f t="shared" si="5"/>
        <v>0</v>
      </c>
      <c r="T40" s="88">
        <f t="shared" si="9"/>
        <v>0</v>
      </c>
      <c r="U40" s="88">
        <f t="shared" si="10"/>
        <v>0</v>
      </c>
      <c r="V40" s="88">
        <f t="shared" si="11"/>
        <v>70.272599999999997</v>
      </c>
      <c r="W40" s="88"/>
      <c r="AB40" s="130"/>
    </row>
    <row r="41" spans="1:28" ht="22.5" customHeight="1">
      <c r="A41" s="38" t="str">
        <f t="shared" si="0"/>
        <v>Montag</v>
      </c>
      <c r="B41" s="46">
        <f t="shared" si="12"/>
        <v>42030</v>
      </c>
      <c r="C41" s="47" t="s">
        <v>40</v>
      </c>
      <c r="D41" s="48">
        <v>7</v>
      </c>
      <c r="E41" s="49">
        <f t="shared" si="6"/>
        <v>7</v>
      </c>
      <c r="F41" s="43">
        <v>7</v>
      </c>
      <c r="G41" s="43"/>
      <c r="H41" s="43">
        <v>17</v>
      </c>
      <c r="I41" s="44">
        <f t="shared" si="13"/>
        <v>10</v>
      </c>
      <c r="J41" s="44">
        <f t="shared" si="7"/>
        <v>3</v>
      </c>
      <c r="K41" s="45">
        <f t="shared" si="8"/>
        <v>73.454333333333338</v>
      </c>
      <c r="L41" s="350" t="s">
        <v>53</v>
      </c>
      <c r="M41" s="351"/>
      <c r="N41" s="50"/>
      <c r="O41" s="117"/>
      <c r="P41" s="88">
        <f t="shared" si="2"/>
        <v>7</v>
      </c>
      <c r="Q41" s="88">
        <f t="shared" si="3"/>
        <v>7</v>
      </c>
      <c r="R41" s="88">
        <f t="shared" si="4"/>
        <v>0</v>
      </c>
      <c r="S41" s="88">
        <f t="shared" si="5"/>
        <v>17</v>
      </c>
      <c r="T41" s="88">
        <f t="shared" si="9"/>
        <v>10</v>
      </c>
      <c r="U41" s="88">
        <f t="shared" si="10"/>
        <v>3</v>
      </c>
      <c r="V41" s="88">
        <f t="shared" si="11"/>
        <v>73.272599999999997</v>
      </c>
      <c r="W41" s="88"/>
      <c r="AB41" s="130"/>
    </row>
    <row r="42" spans="1:28" ht="22.5" customHeight="1">
      <c r="A42" s="38" t="str">
        <f t="shared" si="0"/>
        <v>Dienstag</v>
      </c>
      <c r="B42" s="46">
        <f t="shared" si="12"/>
        <v>42031</v>
      </c>
      <c r="C42" s="47" t="s">
        <v>40</v>
      </c>
      <c r="D42" s="48">
        <v>7</v>
      </c>
      <c r="E42" s="49">
        <f t="shared" si="6"/>
        <v>7</v>
      </c>
      <c r="F42" s="43">
        <v>7</v>
      </c>
      <c r="G42" s="43"/>
      <c r="H42" s="43">
        <v>14</v>
      </c>
      <c r="I42" s="44">
        <f t="shared" si="13"/>
        <v>7</v>
      </c>
      <c r="J42" s="44">
        <f t="shared" si="7"/>
        <v>0</v>
      </c>
      <c r="K42" s="45">
        <f t="shared" si="8"/>
        <v>73.454333333333338</v>
      </c>
      <c r="L42" s="350"/>
      <c r="M42" s="351"/>
      <c r="N42" s="50"/>
      <c r="O42" s="117"/>
      <c r="P42" s="88">
        <f t="shared" si="2"/>
        <v>7</v>
      </c>
      <c r="Q42" s="88">
        <f t="shared" si="3"/>
        <v>7</v>
      </c>
      <c r="R42" s="88">
        <f t="shared" si="4"/>
        <v>0</v>
      </c>
      <c r="S42" s="88">
        <f t="shared" si="5"/>
        <v>14</v>
      </c>
      <c r="T42" s="88">
        <f t="shared" si="9"/>
        <v>7</v>
      </c>
      <c r="U42" s="88">
        <f t="shared" si="10"/>
        <v>0</v>
      </c>
      <c r="V42" s="88">
        <f t="shared" si="11"/>
        <v>73.272599999999997</v>
      </c>
      <c r="W42" s="88"/>
      <c r="AB42" s="130"/>
    </row>
    <row r="43" spans="1:28" ht="22.5" customHeight="1">
      <c r="A43" s="38" t="str">
        <f t="shared" si="0"/>
        <v>Mittwoch</v>
      </c>
      <c r="B43" s="46">
        <f t="shared" si="12"/>
        <v>42032</v>
      </c>
      <c r="C43" s="47" t="s">
        <v>40</v>
      </c>
      <c r="D43" s="48">
        <v>7</v>
      </c>
      <c r="E43" s="49">
        <f t="shared" si="6"/>
        <v>7</v>
      </c>
      <c r="F43" s="43">
        <v>7</v>
      </c>
      <c r="G43" s="43"/>
      <c r="H43" s="43">
        <v>17</v>
      </c>
      <c r="I43" s="44">
        <f t="shared" si="13"/>
        <v>10</v>
      </c>
      <c r="J43" s="44">
        <f t="shared" si="7"/>
        <v>3</v>
      </c>
      <c r="K43" s="45">
        <f t="shared" si="8"/>
        <v>76.454333333333338</v>
      </c>
      <c r="L43" s="350"/>
      <c r="M43" s="351"/>
      <c r="N43" s="50"/>
      <c r="O43" s="117"/>
      <c r="P43" s="88">
        <f t="shared" si="2"/>
        <v>7</v>
      </c>
      <c r="Q43" s="88">
        <f t="shared" si="3"/>
        <v>7</v>
      </c>
      <c r="R43" s="88">
        <f t="shared" si="4"/>
        <v>0</v>
      </c>
      <c r="S43" s="88">
        <f t="shared" si="5"/>
        <v>17</v>
      </c>
      <c r="T43" s="88">
        <f t="shared" si="9"/>
        <v>10</v>
      </c>
      <c r="U43" s="88">
        <f t="shared" si="10"/>
        <v>3</v>
      </c>
      <c r="V43" s="88">
        <f t="shared" si="11"/>
        <v>76.272599999999997</v>
      </c>
      <c r="W43" s="88"/>
      <c r="AB43" s="130"/>
    </row>
    <row r="44" spans="1:28" ht="22.5" customHeight="1">
      <c r="A44" s="38" t="str">
        <f t="shared" si="0"/>
        <v>Donnerstag</v>
      </c>
      <c r="B44" s="46">
        <f t="shared" si="12"/>
        <v>42033</v>
      </c>
      <c r="C44" s="47" t="s">
        <v>40</v>
      </c>
      <c r="D44" s="48">
        <v>7</v>
      </c>
      <c r="E44" s="49">
        <f t="shared" si="6"/>
        <v>7</v>
      </c>
      <c r="F44" s="43">
        <v>7</v>
      </c>
      <c r="G44" s="43"/>
      <c r="H44" s="43">
        <v>17</v>
      </c>
      <c r="I44" s="44">
        <f t="shared" si="13"/>
        <v>10</v>
      </c>
      <c r="J44" s="44">
        <f t="shared" si="7"/>
        <v>3</v>
      </c>
      <c r="K44" s="45">
        <f t="shared" si="8"/>
        <v>79.454333333333338</v>
      </c>
      <c r="L44" s="350"/>
      <c r="M44" s="351"/>
      <c r="N44" s="50"/>
      <c r="O44" s="117"/>
      <c r="P44" s="88">
        <f t="shared" si="2"/>
        <v>7</v>
      </c>
      <c r="Q44" s="88">
        <f t="shared" si="3"/>
        <v>7</v>
      </c>
      <c r="R44" s="88">
        <f t="shared" si="4"/>
        <v>0</v>
      </c>
      <c r="S44" s="88">
        <f t="shared" si="5"/>
        <v>17</v>
      </c>
      <c r="T44" s="88">
        <f t="shared" si="9"/>
        <v>10</v>
      </c>
      <c r="U44" s="88">
        <f t="shared" si="10"/>
        <v>3</v>
      </c>
      <c r="V44" s="88">
        <f t="shared" si="11"/>
        <v>79.272599999999997</v>
      </c>
      <c r="W44" s="88"/>
      <c r="AB44" s="130"/>
    </row>
    <row r="45" spans="1:28" ht="22.5" customHeight="1">
      <c r="A45" s="38" t="str">
        <f t="shared" si="0"/>
        <v>Freitag</v>
      </c>
      <c r="B45" s="46">
        <f t="shared" si="12"/>
        <v>42034</v>
      </c>
      <c r="C45" s="47" t="s">
        <v>37</v>
      </c>
      <c r="D45" s="48">
        <v>7</v>
      </c>
      <c r="E45" s="49">
        <f t="shared" si="6"/>
        <v>3.9829999999999997</v>
      </c>
      <c r="F45" s="43"/>
      <c r="G45" s="43"/>
      <c r="H45" s="43"/>
      <c r="I45" s="44">
        <f t="shared" si="13"/>
        <v>3.9829999999999997</v>
      </c>
      <c r="J45" s="44">
        <f t="shared" si="7"/>
        <v>0</v>
      </c>
      <c r="K45" s="45">
        <f t="shared" si="8"/>
        <v>79.454333333333338</v>
      </c>
      <c r="L45" s="350"/>
      <c r="M45" s="351"/>
      <c r="N45" s="50"/>
      <c r="O45" s="117"/>
      <c r="P45" s="88">
        <f t="shared" si="2"/>
        <v>3.5897999999999999</v>
      </c>
      <c r="Q45" s="88">
        <f t="shared" si="3"/>
        <v>0</v>
      </c>
      <c r="R45" s="88">
        <f t="shared" si="4"/>
        <v>0</v>
      </c>
      <c r="S45" s="88">
        <f t="shared" si="5"/>
        <v>0</v>
      </c>
      <c r="T45" s="88">
        <f t="shared" si="9"/>
        <v>3.5897999999999999</v>
      </c>
      <c r="U45" s="88">
        <f t="shared" si="10"/>
        <v>0</v>
      </c>
      <c r="V45" s="88">
        <f t="shared" si="11"/>
        <v>79.272599999999997</v>
      </c>
      <c r="W45" s="88"/>
      <c r="AB45" s="130"/>
    </row>
    <row r="46" spans="1:28" ht="22.5" customHeight="1" thickBot="1">
      <c r="A46" s="38" t="str">
        <f t="shared" si="0"/>
        <v>Samstag</v>
      </c>
      <c r="B46" s="51">
        <f t="shared" si="12"/>
        <v>42035</v>
      </c>
      <c r="C46" s="52"/>
      <c r="D46" s="53"/>
      <c r="E46" s="54" t="str">
        <f t="shared" si="6"/>
        <v/>
      </c>
      <c r="F46" s="55"/>
      <c r="G46" s="55"/>
      <c r="H46" s="55"/>
      <c r="I46" s="56">
        <f t="shared" si="13"/>
        <v>0</v>
      </c>
      <c r="J46" s="56">
        <f t="shared" si="7"/>
        <v>0</v>
      </c>
      <c r="K46" s="57">
        <f t="shared" si="8"/>
        <v>79.454333333333338</v>
      </c>
      <c r="L46" s="370"/>
      <c r="M46" s="371"/>
      <c r="N46" s="50"/>
      <c r="O46" s="117"/>
      <c r="P46" s="90">
        <f t="shared" si="2"/>
        <v>0</v>
      </c>
      <c r="Q46" s="90">
        <f t="shared" si="3"/>
        <v>0</v>
      </c>
      <c r="R46" s="90">
        <f t="shared" si="4"/>
        <v>0</v>
      </c>
      <c r="S46" s="90">
        <f t="shared" si="5"/>
        <v>0</v>
      </c>
      <c r="T46" s="90">
        <f t="shared" si="9"/>
        <v>0</v>
      </c>
      <c r="U46" s="90">
        <f t="shared" si="10"/>
        <v>0</v>
      </c>
      <c r="V46" s="90">
        <f t="shared" si="11"/>
        <v>79.272599999999997</v>
      </c>
      <c r="W46" s="88"/>
      <c r="AB46" s="130"/>
    </row>
    <row r="47" spans="1:28" ht="18.75" customHeight="1">
      <c r="B47" s="58" t="s">
        <v>48</v>
      </c>
      <c r="C47" s="59"/>
      <c r="D47" s="60"/>
      <c r="E47" s="60" t="s">
        <v>24</v>
      </c>
      <c r="F47" s="61"/>
      <c r="G47" s="61"/>
      <c r="H47" s="61"/>
      <c r="I47" s="60" t="s">
        <v>34</v>
      </c>
      <c r="J47" s="60" t="s">
        <v>50</v>
      </c>
      <c r="K47" s="60" t="s">
        <v>49</v>
      </c>
      <c r="L47" s="62"/>
      <c r="M47" s="63"/>
      <c r="N47" s="64"/>
      <c r="O47" s="91"/>
      <c r="P47" s="88">
        <f>IF(E48="",0,INT(E48)+((E48-INT(E48))/100*60))</f>
        <v>91.436799999999991</v>
      </c>
      <c r="Q47" s="91"/>
      <c r="R47" s="91"/>
      <c r="T47" s="88">
        <f>IF(I48="","",INT(I48)+((I48-INT(I48))/100*60))</f>
        <v>169.10939999999999</v>
      </c>
      <c r="U47" s="88">
        <f>IF(J48="","",INT(J48)+((J48-INT(J48))/100*60))</f>
        <v>77.272599999999997</v>
      </c>
      <c r="V47" s="92">
        <f>IF(K48="","",INT(K48)+((K48-INT(K48))/100*60))</f>
        <v>79.272599999999997</v>
      </c>
      <c r="W47" s="92"/>
      <c r="AB47" s="130"/>
    </row>
    <row r="48" spans="1:28" ht="18.75" customHeight="1">
      <c r="B48" s="65"/>
      <c r="C48" s="66"/>
      <c r="D48" s="67"/>
      <c r="E48" s="68">
        <f>SUM(E16:E46)</f>
        <v>91.72799999999998</v>
      </c>
      <c r="F48" s="69"/>
      <c r="G48" s="70"/>
      <c r="H48" s="67"/>
      <c r="I48" s="68">
        <f>SUM(I16:I46)</f>
        <v>169.18233333333333</v>
      </c>
      <c r="J48" s="68">
        <f>SUM(J16:J46)</f>
        <v>77.454333333333338</v>
      </c>
      <c r="K48" s="120">
        <f>K46</f>
        <v>79.454333333333338</v>
      </c>
      <c r="L48" s="121"/>
      <c r="M48" s="71"/>
      <c r="N48" s="72"/>
      <c r="O48" s="94"/>
      <c r="P48" s="93">
        <f>E48/24</f>
        <v>3.8219999999999992</v>
      </c>
      <c r="Q48" s="94"/>
      <c r="R48" s="94"/>
      <c r="T48" s="93">
        <f>I48/24</f>
        <v>7.0492638888888886</v>
      </c>
      <c r="U48" s="93">
        <f>IF(U47&lt;0,"-"&amp;TEXT((U47*-1)/24,"[h]:mm"),U47/24)</f>
        <v>3.2196916666666664</v>
      </c>
      <c r="AB48" s="130"/>
    </row>
    <row r="49" spans="2:28">
      <c r="B49" s="73"/>
      <c r="C49" s="73"/>
      <c r="D49" s="73"/>
      <c r="E49" s="73"/>
      <c r="F49" s="74"/>
      <c r="G49" s="75"/>
      <c r="H49" s="143" t="s">
        <v>76</v>
      </c>
      <c r="I49" s="9"/>
      <c r="J49" s="95"/>
      <c r="K49" s="76"/>
      <c r="L49" s="77"/>
      <c r="M49" s="75"/>
      <c r="N49" s="75"/>
      <c r="O49" s="95"/>
      <c r="P49" s="95"/>
      <c r="Q49" s="95"/>
      <c r="R49" s="95"/>
      <c r="U49" s="88">
        <f>IF(U47&lt;0,U47*-1,U47)</f>
        <v>77.272599999999997</v>
      </c>
      <c r="AB49" s="130"/>
    </row>
    <row r="50" spans="2:28">
      <c r="B50" s="73"/>
      <c r="C50" s="73"/>
      <c r="D50" s="73"/>
      <c r="E50" s="73"/>
      <c r="F50" s="74"/>
      <c r="G50" s="75"/>
      <c r="H50" s="144" t="s">
        <v>70</v>
      </c>
      <c r="I50" s="95"/>
      <c r="J50" s="95"/>
      <c r="K50" s="76"/>
      <c r="L50" s="77"/>
      <c r="M50" s="75"/>
      <c r="N50" s="75"/>
      <c r="O50" s="95"/>
      <c r="P50" s="95"/>
      <c r="Q50" s="95"/>
      <c r="R50" s="95"/>
      <c r="U50" s="93">
        <f>U49/24</f>
        <v>3.2196916666666664</v>
      </c>
      <c r="AB50" s="130"/>
    </row>
    <row r="51" spans="2:28">
      <c r="B51" s="78"/>
      <c r="C51" s="78"/>
      <c r="D51" s="78"/>
      <c r="E51" s="78"/>
      <c r="F51" s="78"/>
      <c r="G51" s="78"/>
      <c r="H51" s="38" t="s">
        <v>72</v>
      </c>
      <c r="I51" s="9"/>
      <c r="J51" s="9"/>
      <c r="AB51" s="130"/>
    </row>
    <row r="52" spans="2:28">
      <c r="B52" s="38"/>
      <c r="C52" s="38"/>
      <c r="D52" s="38"/>
      <c r="E52" s="38"/>
      <c r="F52" s="38"/>
      <c r="G52" s="38"/>
      <c r="H52" s="38" t="s">
        <v>75</v>
      </c>
      <c r="I52" s="145"/>
      <c r="J52" s="9"/>
      <c r="K52" s="373"/>
      <c r="L52" s="373"/>
      <c r="M52" s="79"/>
      <c r="N52" s="79"/>
      <c r="O52" s="96"/>
      <c r="P52" s="96"/>
      <c r="Q52" s="96"/>
      <c r="R52" s="96"/>
      <c r="AB52" s="130"/>
    </row>
    <row r="53" spans="2:28">
      <c r="B53" s="80"/>
      <c r="C53" s="80"/>
      <c r="D53" s="80"/>
      <c r="E53" s="80"/>
      <c r="F53" s="80"/>
      <c r="G53" s="80"/>
      <c r="H53" s="146" t="s">
        <v>71</v>
      </c>
      <c r="I53" s="9"/>
      <c r="J53" s="9"/>
      <c r="K53" s="11"/>
      <c r="L53" s="11"/>
      <c r="M53" s="81"/>
      <c r="AB53" s="130"/>
    </row>
    <row r="54" spans="2:28">
      <c r="B54" s="82" t="s">
        <v>5</v>
      </c>
      <c r="C54" s="372" t="s">
        <v>6</v>
      </c>
      <c r="D54" s="372"/>
      <c r="E54" s="372"/>
      <c r="F54" s="372"/>
      <c r="G54" s="372"/>
      <c r="H54" s="38" t="s">
        <v>73</v>
      </c>
      <c r="I54" s="147"/>
      <c r="J54" s="9"/>
      <c r="K54" s="82" t="s">
        <v>5</v>
      </c>
      <c r="L54" s="369" t="s">
        <v>20</v>
      </c>
      <c r="M54" s="369"/>
      <c r="AB54" s="130"/>
    </row>
    <row r="55" spans="2:28">
      <c r="B55" s="82"/>
      <c r="C55" s="82"/>
      <c r="D55" s="82"/>
      <c r="E55" s="82"/>
      <c r="F55" s="82"/>
      <c r="G55" s="82"/>
      <c r="H55" s="38" t="s">
        <v>74</v>
      </c>
      <c r="I55" s="147"/>
      <c r="J55" s="9"/>
      <c r="K55" s="82"/>
      <c r="L55" s="82"/>
      <c r="M55" s="82"/>
      <c r="AB55" s="130"/>
    </row>
    <row r="56" spans="2:28">
      <c r="H56" s="148" t="s">
        <v>77</v>
      </c>
      <c r="I56" s="38"/>
      <c r="J56" s="149">
        <v>42104</v>
      </c>
      <c r="AB56" s="130"/>
    </row>
    <row r="57" spans="2:28" hidden="1">
      <c r="AB57" s="130"/>
    </row>
    <row r="58" spans="2:28" hidden="1">
      <c r="AB58" s="130"/>
    </row>
    <row r="59" spans="2:28" hidden="1">
      <c r="AB59" s="130"/>
    </row>
    <row r="60" spans="2:28" hidden="1">
      <c r="AB60" s="130"/>
    </row>
    <row r="61" spans="2:28" hidden="1">
      <c r="AB61" s="130"/>
    </row>
    <row r="62" spans="2:28" hidden="1">
      <c r="AB62" s="130"/>
    </row>
    <row r="63" spans="2:28" hidden="1">
      <c r="AB63" s="130"/>
    </row>
    <row r="64" spans="2:28" hidden="1">
      <c r="AB64" s="130"/>
    </row>
    <row r="65" spans="28:28" hidden="1">
      <c r="AB65" s="130"/>
    </row>
    <row r="66" spans="28:28" hidden="1">
      <c r="AB66" s="130"/>
    </row>
    <row r="67" spans="28:28" hidden="1">
      <c r="AB67" s="130"/>
    </row>
    <row r="68" spans="28:28" hidden="1">
      <c r="AB68" s="130"/>
    </row>
    <row r="69" spans="28:28" hidden="1">
      <c r="AB69" s="130"/>
    </row>
    <row r="70" spans="28:28" hidden="1">
      <c r="AB70" s="130"/>
    </row>
    <row r="71" spans="28:28" hidden="1">
      <c r="AB71" s="130"/>
    </row>
    <row r="72" spans="28:28" hidden="1">
      <c r="AB72" s="130"/>
    </row>
    <row r="73" spans="28:28" hidden="1">
      <c r="AB73" s="130"/>
    </row>
    <row r="74" spans="28:28" hidden="1">
      <c r="AB74" s="130"/>
    </row>
  </sheetData>
  <sheetProtection selectLockedCells="1"/>
  <mergeCells count="45">
    <mergeCell ref="C54:G54"/>
    <mergeCell ref="K52:L52"/>
    <mergeCell ref="F14:H14"/>
    <mergeCell ref="L34:M34"/>
    <mergeCell ref="L33:M33"/>
    <mergeCell ref="L32:M32"/>
    <mergeCell ref="L19:M19"/>
    <mergeCell ref="L38:M38"/>
    <mergeCell ref="L37:M37"/>
    <mergeCell ref="L36:M36"/>
    <mergeCell ref="L20:M20"/>
    <mergeCell ref="L39:M39"/>
    <mergeCell ref="C14:E14"/>
    <mergeCell ref="L30:M30"/>
    <mergeCell ref="L29:M29"/>
    <mergeCell ref="L28:M28"/>
    <mergeCell ref="L40:M40"/>
    <mergeCell ref="L14:M14"/>
    <mergeCell ref="L15:M15"/>
    <mergeCell ref="L54:M54"/>
    <mergeCell ref="L24:M24"/>
    <mergeCell ref="L23:M23"/>
    <mergeCell ref="L22:M22"/>
    <mergeCell ref="L27:M27"/>
    <mergeCell ref="L46:M46"/>
    <mergeCell ref="L45:M45"/>
    <mergeCell ref="L44:M44"/>
    <mergeCell ref="L43:M43"/>
    <mergeCell ref="L42:M42"/>
    <mergeCell ref="L41:M41"/>
    <mergeCell ref="L35:M35"/>
    <mergeCell ref="L31:M31"/>
    <mergeCell ref="B2:H2"/>
    <mergeCell ref="I2:J2"/>
    <mergeCell ref="L26:M26"/>
    <mergeCell ref="L25:M25"/>
    <mergeCell ref="L18:M18"/>
    <mergeCell ref="B10:C10"/>
    <mergeCell ref="B11:C11"/>
    <mergeCell ref="E5:H5"/>
    <mergeCell ref="E7:H7"/>
    <mergeCell ref="L21:M21"/>
    <mergeCell ref="I14:K14"/>
    <mergeCell ref="L17:M17"/>
    <mergeCell ref="L16:M16"/>
  </mergeCells>
  <conditionalFormatting sqref="B16:L46">
    <cfRule type="expression" dxfId="4" priority="6" stopIfTrue="1">
      <formula>OR(($A16="Samstag"),($A16="Sonntag"))</formula>
    </cfRule>
  </conditionalFormatting>
  <conditionalFormatting sqref="C47:L47">
    <cfRule type="expression" dxfId="3" priority="156" stopIfTrue="1">
      <formula>OR(($A47="Samstag"),($A47="Sonntag"))</formula>
    </cfRule>
  </conditionalFormatting>
  <conditionalFormatting sqref="I11">
    <cfRule type="cellIs" dxfId="2" priority="1" stopIfTrue="1" operator="equal">
      <formula>0</formula>
    </cfRule>
    <cfRule type="cellIs" dxfId="1" priority="2" stopIfTrue="1" operator="equal">
      <formula>$L$7</formula>
    </cfRule>
    <cfRule type="cellIs" dxfId="0" priority="3" stopIfTrue="1" operator="notEqual">
      <formula>$L$7</formula>
    </cfRule>
  </conditionalFormatting>
  <dataValidations count="6">
    <dataValidation type="list" showInputMessage="1" showErrorMessage="1" sqref="G8:I8" xr:uid="{00000000-0002-0000-0800-000000000000}">
      <formula1>$X$16:$X$24</formula1>
    </dataValidation>
    <dataValidation type="decimal" allowBlank="1" showInputMessage="1" showErrorMessage="1" sqref="D10:H10" xr:uid="{00000000-0002-0000-0800-000001000000}">
      <formula1>$X$29</formula1>
      <formula2>$X$30</formula2>
    </dataValidation>
    <dataValidation type="list" allowBlank="1" showInputMessage="1" showErrorMessage="1" sqref="C47" xr:uid="{00000000-0002-0000-0800-000002000000}">
      <formula1>$X$33:$X$38</formula1>
    </dataValidation>
    <dataValidation type="decimal" allowBlank="1" showInputMessage="1" showErrorMessage="1" errorTitle="Eingabefehler" error="Bitte geben Sie eine Dezimalzahl ein." sqref="L9:L10" xr:uid="{00000000-0002-0000-0800-000003000000}">
      <formula1>-1000</formula1>
      <formula2>1000</formula2>
    </dataValidation>
    <dataValidation type="decimal" allowBlank="1" showInputMessage="1" showErrorMessage="1" errorTitle="Eingabefehler" error="Bitte geben Sie eine Uhrzeit im Dezimalformat ( hh,mm ) zwischen 0,00 und 23,59 ein." sqref="F16:H46" xr:uid="{00000000-0002-0000-08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16:D46" xr:uid="{00000000-0002-0000-0800-000005000000}">
      <formula1>0</formula1>
      <formula2>20</formula2>
    </dataValidation>
  </dataValidations>
  <pageMargins left="0.43307086614173229" right="0.23622047244094491" top="0.89" bottom="0.54" header="0.4" footer="0.31496062992125984"/>
  <pageSetup paperSize="9" scale="68" fitToWidth="0" fitToHeight="0" orientation="portrait" r:id="rId1"/>
  <headerFooter alignWithMargins="0">
    <oddHeader>&amp;L&amp;G</oddHeader>
    <oddFooter>&amp;L&amp;"-,Standard"&amp;8FeU-SH31-2015&amp;R&amp;"-,Standard"&amp;8Arbeitszeitkonto - Stand: 10.04.2015</oddFooter>
  </headerFooter>
  <ignoredErrors>
    <ignoredError sqref="C12 J16" unlockedFormula="1"/>
    <ignoredError sqref="U48" formula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Hinweise</vt:lpstr>
      <vt:lpstr>Oktober</vt:lpstr>
      <vt:lpstr>November</vt:lpstr>
      <vt:lpstr>Dezember</vt:lpstr>
      <vt:lpstr>Januar</vt:lpstr>
      <vt:lpstr>Februar</vt:lpstr>
      <vt:lpstr>März</vt:lpstr>
      <vt:lpstr>Parameter</vt:lpstr>
      <vt:lpstr>Januar ALT</vt:lpstr>
      <vt:lpstr>Dezember!Druckbereich</vt:lpstr>
      <vt:lpstr>Februar!Druckbereich</vt:lpstr>
      <vt:lpstr>Januar!Druckbereich</vt:lpstr>
      <vt:lpstr>'Januar ALT'!Druckbereich</vt:lpstr>
      <vt:lpstr>März!Druckbereich</vt:lpstr>
      <vt:lpstr>November!Druckbereich</vt:lpstr>
      <vt:lpstr>Oktober!Druckbereich</vt:lpstr>
      <vt:lpstr>Vorgaben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Diers-Röpke, Katja</dc:creator>
  <cp:lastModifiedBy>Magdalena Thöne </cp:lastModifiedBy>
  <cp:lastPrinted>2024-08-07T13:36:23Z</cp:lastPrinted>
  <dcterms:created xsi:type="dcterms:W3CDTF">2015-01-12T09:04:31Z</dcterms:created>
  <dcterms:modified xsi:type="dcterms:W3CDTF">2026-08-07T12:28:35Z</dcterms:modified>
</cp:coreProperties>
</file>